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29842\R2 EMS作業用\"/>
    </mc:Choice>
  </mc:AlternateContent>
  <bookViews>
    <workbookView xWindow="765" yWindow="-165" windowWidth="15330" windowHeight="8715"/>
  </bookViews>
  <sheets>
    <sheet name="全体" sheetId="1" r:id="rId1"/>
    <sheet name="部ごと" sheetId="2" r:id="rId2"/>
  </sheets>
  <definedNames>
    <definedName name="_xlnm.Print_Area" localSheetId="0">全体!$A$1:$O$67</definedName>
    <definedName name="_xlnm.Print_Area" localSheetId="1">部ごと!$A$1:$J$57</definedName>
  </definedNames>
  <calcPr calcId="162913"/>
</workbook>
</file>

<file path=xl/calcChain.xml><?xml version="1.0" encoding="utf-8"?>
<calcChain xmlns="http://schemas.openxmlformats.org/spreadsheetml/2006/main">
  <c r="D60" i="1" l="1"/>
  <c r="D61" i="1"/>
  <c r="D36" i="1"/>
  <c r="E36" i="1"/>
  <c r="F36" i="1"/>
  <c r="G36" i="1"/>
  <c r="H36" i="1"/>
  <c r="I36" i="1"/>
  <c r="J36" i="1"/>
  <c r="K36" i="1"/>
  <c r="D37" i="1"/>
  <c r="D39" i="1"/>
  <c r="D40" i="1"/>
  <c r="D41" i="1"/>
  <c r="D42" i="1"/>
  <c r="D43" i="1"/>
  <c r="D38" i="1" l="1"/>
  <c r="D43" i="2" l="1"/>
  <c r="D63" i="1" l="1"/>
  <c r="E63" i="1"/>
  <c r="F63" i="1"/>
  <c r="G63" i="1"/>
  <c r="H63" i="1"/>
  <c r="I63" i="1"/>
  <c r="J63" i="1"/>
  <c r="K63" i="1"/>
  <c r="E60" i="1"/>
  <c r="F60" i="1"/>
  <c r="G60" i="1"/>
  <c r="H60" i="1"/>
  <c r="I60" i="1"/>
  <c r="J60" i="1"/>
  <c r="K60" i="1"/>
  <c r="E61" i="1"/>
  <c r="F61" i="1"/>
  <c r="G61" i="1"/>
  <c r="H61" i="1"/>
  <c r="I61" i="1"/>
  <c r="J61" i="1"/>
  <c r="K61" i="1"/>
  <c r="D57" i="1"/>
  <c r="E57" i="1"/>
  <c r="F57" i="1"/>
  <c r="G57" i="1"/>
  <c r="H57" i="1"/>
  <c r="I57" i="1"/>
  <c r="J57" i="1"/>
  <c r="K57" i="1"/>
  <c r="D54" i="1"/>
  <c r="E54" i="1"/>
  <c r="F54" i="1"/>
  <c r="G54" i="1"/>
  <c r="H54" i="1"/>
  <c r="I54" i="1"/>
  <c r="J54" i="1"/>
  <c r="K54" i="1"/>
  <c r="D51" i="1"/>
  <c r="E51" i="1"/>
  <c r="F51" i="1"/>
  <c r="G51" i="1"/>
  <c r="H51" i="1"/>
  <c r="I51" i="1"/>
  <c r="J51" i="1"/>
  <c r="K51" i="1"/>
  <c r="D48" i="1"/>
  <c r="E48" i="1"/>
  <c r="F48" i="1"/>
  <c r="G48" i="1"/>
  <c r="H48" i="1"/>
  <c r="I48" i="1"/>
  <c r="J48" i="1"/>
  <c r="K48" i="1"/>
  <c r="D45" i="1"/>
  <c r="E45" i="1"/>
  <c r="F45" i="1"/>
  <c r="G45" i="1"/>
  <c r="H45" i="1"/>
  <c r="I45" i="1"/>
  <c r="J45" i="1"/>
  <c r="K45" i="1"/>
  <c r="E42" i="1"/>
  <c r="F42" i="1"/>
  <c r="G42" i="1"/>
  <c r="H42" i="1"/>
  <c r="I42" i="1"/>
  <c r="J42" i="1"/>
  <c r="K42" i="1"/>
  <c r="K39" i="1"/>
  <c r="J39" i="1"/>
  <c r="I39" i="1"/>
  <c r="H39" i="1"/>
  <c r="G39" i="1"/>
  <c r="F39" i="1"/>
  <c r="E39" i="1"/>
  <c r="J22" i="1" l="1"/>
  <c r="I22" i="1" l="1"/>
  <c r="H24" i="1"/>
  <c r="H22" i="1"/>
  <c r="H20" i="1"/>
  <c r="H18" i="1"/>
  <c r="H16" i="1"/>
  <c r="H14" i="1"/>
  <c r="H12" i="1"/>
  <c r="H10" i="1"/>
  <c r="H8" i="1"/>
  <c r="H6" i="1"/>
  <c r="G24" i="1"/>
  <c r="G22" i="1"/>
  <c r="G18" i="1"/>
  <c r="G16" i="1"/>
  <c r="G14" i="1"/>
  <c r="G12" i="1"/>
  <c r="G10" i="1"/>
  <c r="G8" i="1"/>
  <c r="G6" i="1"/>
  <c r="F22" i="1"/>
  <c r="F24" i="1"/>
  <c r="E24" i="1"/>
  <c r="E22" i="1" l="1"/>
  <c r="E20" i="1"/>
  <c r="E18" i="1"/>
  <c r="E16" i="1"/>
  <c r="E14" i="1"/>
  <c r="E12" i="1"/>
  <c r="E10" i="1"/>
  <c r="E6" i="1"/>
  <c r="D22" i="1"/>
  <c r="D20" i="1"/>
  <c r="D18" i="1"/>
  <c r="D16" i="1"/>
  <c r="D14" i="1"/>
  <c r="D12" i="1"/>
  <c r="D10" i="1"/>
  <c r="D6" i="1"/>
  <c r="D10" i="2" l="1"/>
  <c r="K21" i="1" l="1"/>
  <c r="K19" i="1"/>
  <c r="E37" i="1"/>
  <c r="F37" i="1"/>
  <c r="G37" i="1"/>
  <c r="H37" i="1"/>
  <c r="I37" i="1"/>
  <c r="J37" i="1"/>
  <c r="K37" i="1"/>
  <c r="E40" i="1"/>
  <c r="F40" i="1"/>
  <c r="G40" i="1"/>
  <c r="H40" i="1"/>
  <c r="I40" i="1"/>
  <c r="J40" i="1"/>
  <c r="K40" i="1"/>
  <c r="E43" i="1"/>
  <c r="F43" i="1"/>
  <c r="G43" i="1"/>
  <c r="H43" i="1"/>
  <c r="I43" i="1"/>
  <c r="J43" i="1"/>
  <c r="K43" i="1"/>
  <c r="E46" i="1"/>
  <c r="F46" i="1"/>
  <c r="G46" i="1"/>
  <c r="H46" i="1"/>
  <c r="I46" i="1"/>
  <c r="J46" i="1"/>
  <c r="K46" i="1"/>
  <c r="E49" i="1"/>
  <c r="F49" i="1"/>
  <c r="G49" i="1"/>
  <c r="H49" i="1"/>
  <c r="I49" i="1"/>
  <c r="J49" i="1"/>
  <c r="K49" i="1"/>
  <c r="E52" i="1"/>
  <c r="F52" i="1"/>
  <c r="G52" i="1"/>
  <c r="H52" i="1"/>
  <c r="I52" i="1"/>
  <c r="J52" i="1"/>
  <c r="K52" i="1"/>
  <c r="E55" i="1"/>
  <c r="F55" i="1"/>
  <c r="G55" i="1"/>
  <c r="H55" i="1"/>
  <c r="I55" i="1"/>
  <c r="J55" i="1"/>
  <c r="K55" i="1"/>
  <c r="E58" i="1"/>
  <c r="F58" i="1"/>
  <c r="G58" i="1"/>
  <c r="H58" i="1"/>
  <c r="I58" i="1"/>
  <c r="J58" i="1"/>
  <c r="K58" i="1"/>
  <c r="H64" i="1"/>
  <c r="I64" i="1"/>
  <c r="J64" i="1"/>
  <c r="K64" i="1"/>
  <c r="F64" i="1"/>
  <c r="G64" i="1"/>
  <c r="E64" i="1"/>
  <c r="I55" i="2"/>
  <c r="H55" i="2"/>
  <c r="G55" i="2"/>
  <c r="E55" i="2"/>
  <c r="B55" i="2"/>
  <c r="I29" i="1" l="1"/>
  <c r="I30" i="1" s="1"/>
  <c r="J29" i="1"/>
  <c r="J31" i="1" s="1"/>
  <c r="H29" i="1"/>
  <c r="H30" i="1" s="1"/>
  <c r="H31" i="1"/>
  <c r="G29" i="1"/>
  <c r="G30" i="1" s="1"/>
  <c r="F29" i="1"/>
  <c r="F31" i="1" s="1"/>
  <c r="E29" i="1"/>
  <c r="E30" i="1" s="1"/>
  <c r="H28" i="1"/>
  <c r="I28" i="1"/>
  <c r="J28" i="1"/>
  <c r="G28" i="1"/>
  <c r="F28" i="1"/>
  <c r="E28" i="1"/>
  <c r="K23" i="1"/>
  <c r="K17" i="1"/>
  <c r="K15" i="1"/>
  <c r="K13" i="1"/>
  <c r="K11" i="1"/>
  <c r="K9" i="1"/>
  <c r="K7" i="1"/>
  <c r="K5" i="1"/>
  <c r="I31" i="1" l="1"/>
  <c r="J30" i="1"/>
  <c r="G31" i="1"/>
  <c r="F30" i="1"/>
  <c r="E31" i="1"/>
  <c r="F26" i="1"/>
  <c r="J26" i="1" l="1"/>
  <c r="I26" i="1"/>
  <c r="H26" i="1"/>
  <c r="G26" i="1"/>
  <c r="E26" i="1"/>
  <c r="B40" i="2" l="1"/>
  <c r="D64" i="1" l="1"/>
  <c r="D65" i="1" s="1"/>
  <c r="D62" i="1"/>
  <c r="D58" i="1"/>
  <c r="D55" i="1"/>
  <c r="D56" i="1" s="1"/>
  <c r="D52" i="1"/>
  <c r="D53" i="1" s="1"/>
  <c r="D49" i="1"/>
  <c r="D50" i="1" s="1"/>
  <c r="D46" i="1"/>
  <c r="D44" i="1"/>
  <c r="E40" i="2"/>
  <c r="F49" i="2"/>
  <c r="J49" i="2"/>
  <c r="I49" i="2"/>
  <c r="H49" i="2"/>
  <c r="G49" i="2"/>
  <c r="E49" i="2"/>
  <c r="D49" i="2"/>
  <c r="C49" i="2"/>
  <c r="B49" i="2"/>
  <c r="J46" i="2"/>
  <c r="I46" i="2"/>
  <c r="H46" i="2"/>
  <c r="G46" i="2"/>
  <c r="E46" i="2"/>
  <c r="D46" i="2"/>
  <c r="C46" i="2"/>
  <c r="B46" i="2"/>
  <c r="J43" i="2"/>
  <c r="I43" i="2"/>
  <c r="H43" i="2"/>
  <c r="E43" i="2"/>
  <c r="C43" i="2"/>
  <c r="B43" i="2"/>
  <c r="J40" i="2"/>
  <c r="I40" i="2"/>
  <c r="H40" i="2"/>
  <c r="C40" i="2"/>
  <c r="J37" i="2"/>
  <c r="I37" i="2"/>
  <c r="H37" i="2"/>
  <c r="F37" i="2"/>
  <c r="E37" i="2"/>
  <c r="C37" i="2"/>
  <c r="B37" i="2"/>
  <c r="J34" i="2"/>
  <c r="I34" i="2"/>
  <c r="H34" i="2"/>
  <c r="E34" i="2"/>
  <c r="D34" i="2"/>
  <c r="C34" i="2"/>
  <c r="B34" i="2"/>
  <c r="J31" i="2"/>
  <c r="I31" i="2"/>
  <c r="H31" i="2"/>
  <c r="E31" i="2"/>
  <c r="C31" i="2"/>
  <c r="B31" i="2"/>
  <c r="J28" i="2"/>
  <c r="I28" i="2"/>
  <c r="H28" i="2"/>
  <c r="E28" i="2"/>
  <c r="D28" i="2"/>
  <c r="C28" i="2"/>
  <c r="B28" i="2"/>
  <c r="J25" i="2"/>
  <c r="I25" i="2"/>
  <c r="G25" i="2"/>
  <c r="E25" i="2"/>
  <c r="D25" i="2"/>
  <c r="C25" i="2"/>
  <c r="B25" i="2"/>
  <c r="J22" i="2"/>
  <c r="I22" i="2"/>
  <c r="D22" i="2"/>
  <c r="C22" i="2"/>
  <c r="B22" i="2"/>
  <c r="J19" i="2"/>
  <c r="D19" i="2"/>
  <c r="C19" i="2"/>
  <c r="J16" i="2"/>
  <c r="I16" i="2"/>
  <c r="H16" i="2"/>
  <c r="G16" i="2"/>
  <c r="E16" i="2"/>
  <c r="C16" i="2"/>
  <c r="B16" i="2"/>
  <c r="J13" i="2"/>
  <c r="I13" i="2"/>
  <c r="H13" i="2"/>
  <c r="G13" i="2"/>
  <c r="F13" i="2"/>
  <c r="E13" i="2"/>
  <c r="D13" i="2"/>
  <c r="C13" i="2"/>
  <c r="B13" i="2"/>
  <c r="B10" i="2"/>
  <c r="J10" i="2"/>
  <c r="I10" i="2"/>
  <c r="H10" i="2"/>
  <c r="G10" i="2"/>
  <c r="F10" i="2"/>
  <c r="E10" i="2"/>
  <c r="C10" i="2"/>
  <c r="C7" i="2"/>
  <c r="D7" i="2"/>
  <c r="J7" i="2"/>
  <c r="E65" i="1"/>
  <c r="F65" i="1"/>
  <c r="G65" i="1"/>
  <c r="H65" i="1"/>
  <c r="I65" i="1"/>
  <c r="J65" i="1"/>
  <c r="K65" i="1"/>
  <c r="E62" i="1"/>
  <c r="F62" i="1"/>
  <c r="G62" i="1"/>
  <c r="I62" i="1"/>
  <c r="J62" i="1"/>
  <c r="K62" i="1"/>
  <c r="E59" i="1"/>
  <c r="G59" i="1"/>
  <c r="J59" i="1"/>
  <c r="K59" i="1"/>
  <c r="E56" i="1"/>
  <c r="G56" i="1"/>
  <c r="J56" i="1"/>
  <c r="K56" i="1"/>
  <c r="E53" i="1"/>
  <c r="G53" i="1"/>
  <c r="H53" i="1"/>
  <c r="J53" i="1"/>
  <c r="K53" i="1"/>
  <c r="E50" i="1"/>
  <c r="F50" i="1"/>
  <c r="G50" i="1"/>
  <c r="J50" i="1"/>
  <c r="K50" i="1"/>
  <c r="E47" i="1"/>
  <c r="G47" i="1"/>
  <c r="J47" i="1"/>
  <c r="K47" i="1"/>
  <c r="J44" i="1"/>
  <c r="E44" i="1"/>
  <c r="F44" i="1"/>
  <c r="G44" i="1"/>
  <c r="K44" i="1"/>
  <c r="E41" i="1"/>
  <c r="F41" i="1"/>
  <c r="G41" i="1"/>
  <c r="I41" i="1"/>
  <c r="K41" i="1"/>
  <c r="E38" i="1"/>
  <c r="F38" i="1"/>
  <c r="G38" i="1"/>
  <c r="H38" i="1"/>
  <c r="I38" i="1"/>
  <c r="J38" i="1"/>
  <c r="K38" i="1"/>
  <c r="D59" i="1" l="1"/>
  <c r="D29" i="1"/>
  <c r="D30" i="1" s="1"/>
  <c r="K29" i="1" s="1"/>
  <c r="D47" i="1"/>
  <c r="D26" i="1"/>
  <c r="K31" i="1" l="1"/>
  <c r="D28" i="1"/>
  <c r="K27" i="1" s="1"/>
  <c r="D31" i="1"/>
  <c r="K25" i="1"/>
</calcChain>
</file>

<file path=xl/sharedStrings.xml><?xml version="1.0" encoding="utf-8"?>
<sst xmlns="http://schemas.openxmlformats.org/spreadsheetml/2006/main" count="205" uniqueCount="67">
  <si>
    <t>電気（ｋＷ）</t>
    <rPh sb="0" eb="2">
      <t>デンキ</t>
    </rPh>
    <phoneticPr fontId="1"/>
  </si>
  <si>
    <t>ガソリン（ℓ）</t>
    <phoneticPr fontId="1"/>
  </si>
  <si>
    <t>軽油（ℓ）</t>
    <rPh sb="0" eb="2">
      <t>ケイユ</t>
    </rPh>
    <phoneticPr fontId="1"/>
  </si>
  <si>
    <t>灯油（ℓ）</t>
    <rPh sb="0" eb="2">
      <t>トウユ</t>
    </rPh>
    <phoneticPr fontId="1"/>
  </si>
  <si>
    <t>重油（ℓ）</t>
    <rPh sb="0" eb="2">
      <t>ジュウユ</t>
    </rPh>
    <phoneticPr fontId="1"/>
  </si>
  <si>
    <t>都市ガス（㎥）</t>
    <rPh sb="0" eb="2">
      <t>トシ</t>
    </rPh>
    <phoneticPr fontId="1"/>
  </si>
  <si>
    <t>プロパンガス（㎥）</t>
    <phoneticPr fontId="1"/>
  </si>
  <si>
    <t>使用量</t>
    <rPh sb="0" eb="3">
      <t>シヨウリョウ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</si>
  <si>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</si>
  <si>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</si>
  <si>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本庁</t>
    <rPh sb="0" eb="2">
      <t>ホンチョウ</t>
    </rPh>
    <phoneticPr fontId="1"/>
  </si>
  <si>
    <t>教育委員会</t>
    <rPh sb="0" eb="2">
      <t>キョウイク</t>
    </rPh>
    <rPh sb="2" eb="5">
      <t>イインカイ</t>
    </rPh>
    <phoneticPr fontId="1"/>
  </si>
  <si>
    <t>水道部</t>
    <rPh sb="0" eb="2">
      <t>スイドウ</t>
    </rPh>
    <rPh sb="2" eb="3">
      <t>ブ</t>
    </rPh>
    <phoneticPr fontId="1"/>
  </si>
  <si>
    <t>伊賀支所</t>
    <rPh sb="0" eb="2">
      <t>イガ</t>
    </rPh>
    <rPh sb="2" eb="4">
      <t>シショ</t>
    </rPh>
    <phoneticPr fontId="1"/>
  </si>
  <si>
    <t>島ヶ原支所</t>
    <rPh sb="0" eb="3">
      <t>シマガハラ</t>
    </rPh>
    <rPh sb="3" eb="5">
      <t>シショ</t>
    </rPh>
    <phoneticPr fontId="1"/>
  </si>
  <si>
    <t>阿山支所</t>
    <rPh sb="0" eb="2">
      <t>アヤマ</t>
    </rPh>
    <rPh sb="2" eb="4">
      <t>シショ</t>
    </rPh>
    <phoneticPr fontId="1"/>
  </si>
  <si>
    <t>大山田支所</t>
    <rPh sb="0" eb="3">
      <t>オオヤマダ</t>
    </rPh>
    <rPh sb="3" eb="5">
      <t>シショ</t>
    </rPh>
    <phoneticPr fontId="1"/>
  </si>
  <si>
    <t>青山支所</t>
    <rPh sb="0" eb="2">
      <t>アオヤマ</t>
    </rPh>
    <rPh sb="2" eb="4">
      <t>シショ</t>
    </rPh>
    <phoneticPr fontId="1"/>
  </si>
  <si>
    <t>部局</t>
    <rPh sb="0" eb="2">
      <t>ブキョク</t>
    </rPh>
    <phoneticPr fontId="1"/>
  </si>
  <si>
    <t>部署</t>
    <rPh sb="0" eb="2">
      <t>ブショ</t>
    </rPh>
    <phoneticPr fontId="1"/>
  </si>
  <si>
    <t>ガソリン（ℓ）</t>
    <phoneticPr fontId="1"/>
  </si>
  <si>
    <t>水（㎥）</t>
    <rPh sb="0" eb="1">
      <t>ミズ</t>
    </rPh>
    <phoneticPr fontId="1"/>
  </si>
  <si>
    <t>市長部局</t>
    <rPh sb="0" eb="2">
      <t>シチョウ</t>
    </rPh>
    <rPh sb="2" eb="4">
      <t>ブキョク</t>
    </rPh>
    <phoneticPr fontId="1"/>
  </si>
  <si>
    <t>前年対比</t>
    <rPh sb="0" eb="2">
      <t>ゼンネン</t>
    </rPh>
    <rPh sb="2" eb="4">
      <t>タイヒ</t>
    </rPh>
    <phoneticPr fontId="1"/>
  </si>
  <si>
    <t>上野総合市民病院</t>
    <rPh sb="0" eb="1">
      <t>ウエ</t>
    </rPh>
    <rPh sb="1" eb="2">
      <t>ノ</t>
    </rPh>
    <rPh sb="2" eb="4">
      <t>ソウゴウ</t>
    </rPh>
    <rPh sb="4" eb="6">
      <t>シミン</t>
    </rPh>
    <rPh sb="6" eb="8">
      <t>ビョウイン</t>
    </rPh>
    <phoneticPr fontId="1"/>
  </si>
  <si>
    <t>消防本部</t>
    <rPh sb="0" eb="2">
      <t>ショウボウ</t>
    </rPh>
    <rPh sb="2" eb="4">
      <t>ホンブ</t>
    </rPh>
    <phoneticPr fontId="1"/>
  </si>
  <si>
    <t>水道部局</t>
    <rPh sb="0" eb="2">
      <t>スイドウ</t>
    </rPh>
    <rPh sb="2" eb="4">
      <t>ブキョク</t>
    </rPh>
    <phoneticPr fontId="1"/>
  </si>
  <si>
    <t>教育委員会部局</t>
    <rPh sb="0" eb="2">
      <t>キョウイク</t>
    </rPh>
    <rPh sb="2" eb="5">
      <t>イインカイ</t>
    </rPh>
    <rPh sb="5" eb="7">
      <t>ブキョク</t>
    </rPh>
    <phoneticPr fontId="1"/>
  </si>
  <si>
    <t>ガソリン（ℓ）</t>
    <phoneticPr fontId="1"/>
  </si>
  <si>
    <t>プロパンガス（㎥）</t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</si>
  <si>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</si>
  <si>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</si>
  <si>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伊賀市消防本部</t>
    <rPh sb="0" eb="2">
      <t>イガ</t>
    </rPh>
    <rPh sb="2" eb="3">
      <t>シ</t>
    </rPh>
    <rPh sb="3" eb="5">
      <t>ショウボウ</t>
    </rPh>
    <rPh sb="5" eb="7">
      <t>ホンブ</t>
    </rPh>
    <phoneticPr fontId="1"/>
  </si>
  <si>
    <t>上野総合市民病院</t>
    <rPh sb="0" eb="2">
      <t>ウエノ</t>
    </rPh>
    <rPh sb="2" eb="4">
      <t>ソウゴウ</t>
    </rPh>
    <rPh sb="4" eb="6">
      <t>シミン</t>
    </rPh>
    <rPh sb="6" eb="8">
      <t>ビョウイン</t>
    </rPh>
    <phoneticPr fontId="1"/>
  </si>
  <si>
    <t>人権生活環境部</t>
    <rPh sb="0" eb="2">
      <t>ジンケン</t>
    </rPh>
    <rPh sb="2" eb="4">
      <t>セイカツ</t>
    </rPh>
    <rPh sb="4" eb="6">
      <t>カンキョウ</t>
    </rPh>
    <rPh sb="6" eb="7">
      <t>ブ</t>
    </rPh>
    <phoneticPr fontId="1"/>
  </si>
  <si>
    <t>19年度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</si>
  <si>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</si>
  <si>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</si>
  <si>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市長部局・総務部・ほか</t>
    <rPh sb="0" eb="2">
      <t>シチョウ</t>
    </rPh>
    <rPh sb="2" eb="4">
      <t>ブキョク</t>
    </rPh>
    <rPh sb="5" eb="7">
      <t>ソウム</t>
    </rPh>
    <rPh sb="7" eb="8">
      <t>ブ</t>
    </rPh>
    <phoneticPr fontId="1"/>
  </si>
  <si>
    <t>産業振興部</t>
    <rPh sb="0" eb="2">
      <t>サンギョウ</t>
    </rPh>
    <rPh sb="2" eb="4">
      <t>シンコウ</t>
    </rPh>
    <rPh sb="4" eb="5">
      <t>ブ</t>
    </rPh>
    <phoneticPr fontId="1"/>
  </si>
  <si>
    <t>建設部</t>
    <rPh sb="0" eb="2">
      <t>ケンセツ</t>
    </rPh>
    <rPh sb="2" eb="3">
      <t>ブ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</si>
  <si>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</si>
  <si>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</si>
  <si>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-</t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</si>
  <si>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</si>
  <si>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</si>
  <si>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-</t>
    <phoneticPr fontId="1"/>
  </si>
  <si>
    <t>企画振興部・財務部</t>
    <rPh sb="0" eb="2">
      <t>キカク</t>
    </rPh>
    <rPh sb="2" eb="4">
      <t>シンコウ</t>
    </rPh>
    <rPh sb="4" eb="5">
      <t>ブ</t>
    </rPh>
    <rPh sb="6" eb="9">
      <t>ザイムブ</t>
    </rPh>
    <phoneticPr fontId="1"/>
  </si>
  <si>
    <t>-</t>
    <phoneticPr fontId="1"/>
  </si>
  <si>
    <t>伊賀市役所　温室効果ガス（二酸化炭素）排出量</t>
    <rPh sb="0" eb="2">
      <t>イガ</t>
    </rPh>
    <rPh sb="2" eb="5">
      <t>シヤクショ</t>
    </rPh>
    <rPh sb="6" eb="8">
      <t>オンシツ</t>
    </rPh>
    <rPh sb="8" eb="10">
      <t>コウカ</t>
    </rPh>
    <rPh sb="13" eb="16">
      <t>ニサンカ</t>
    </rPh>
    <rPh sb="16" eb="18">
      <t>タンソ</t>
    </rPh>
    <rPh sb="19" eb="21">
      <t>ハイシュツ</t>
    </rPh>
    <rPh sb="21" eb="22">
      <t>リョウ</t>
    </rPh>
    <phoneticPr fontId="1"/>
  </si>
  <si>
    <t>温室効果ガス（二酸化炭素）排出量　部単位一覧表</t>
    <rPh sb="17" eb="18">
      <t>ブ</t>
    </rPh>
    <rPh sb="18" eb="20">
      <t>タンイ</t>
    </rPh>
    <rPh sb="20" eb="22">
      <t>イチラン</t>
    </rPh>
    <rPh sb="22" eb="23">
      <t>ヒョウ</t>
    </rPh>
    <phoneticPr fontId="1"/>
  </si>
  <si>
    <t>二酸化炭素換算（ｋｇ-CO2）</t>
    <rPh sb="0" eb="3">
      <t>ニサンカ</t>
    </rPh>
    <rPh sb="3" eb="5">
      <t>タンソ</t>
    </rPh>
    <rPh sb="5" eb="7">
      <t>カンサン</t>
    </rPh>
    <phoneticPr fontId="1"/>
  </si>
  <si>
    <t>二酸化炭素排出量
(㎏-CO2)</t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</si>
  <si>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紙購入量（枚）</t>
    <rPh sb="0" eb="1">
      <t>カミ</t>
    </rPh>
    <rPh sb="1" eb="3">
      <t>コウニュウ</t>
    </rPh>
    <rPh sb="3" eb="4">
      <t>リョウ</t>
    </rPh>
    <rPh sb="5" eb="6">
      <t>マイ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</si>
  <si>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</si>
  <si>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</si>
  <si>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上下水道部</t>
    <rPh sb="0" eb="1">
      <t>ジョウ</t>
    </rPh>
    <rPh sb="1" eb="2">
      <t>ゲ</t>
    </rPh>
    <rPh sb="2" eb="4">
      <t>スイドウ</t>
    </rPh>
    <rPh sb="4" eb="5">
      <t>ブ</t>
    </rPh>
    <phoneticPr fontId="1"/>
  </si>
  <si>
    <t>市立小中学校</t>
    <rPh sb="0" eb="2">
      <t>シリツ</t>
    </rPh>
    <rPh sb="2" eb="4">
      <t>ショウチュウ</t>
    </rPh>
    <rPh sb="4" eb="6">
      <t>ガッコウ</t>
    </rPh>
    <phoneticPr fontId="1"/>
  </si>
  <si>
    <t>30年度</t>
    <rPh sb="2" eb="4">
      <t>ネンド</t>
    </rPh>
    <phoneticPr fontId="1"/>
  </si>
  <si>
    <t>＜二酸化炭素総排出量（Ｈ１９～Ｈ３１年度）＞</t>
    <rPh sb="1" eb="4">
      <t>ニサンカ</t>
    </rPh>
    <rPh sb="4" eb="6">
      <t>タンソ</t>
    </rPh>
    <rPh sb="6" eb="7">
      <t>ソウ</t>
    </rPh>
    <rPh sb="7" eb="9">
      <t>ハイシュツ</t>
    </rPh>
    <rPh sb="9" eb="10">
      <t>リョウ</t>
    </rPh>
    <rPh sb="18" eb="20">
      <t>ネンド</t>
    </rPh>
    <phoneticPr fontId="1"/>
  </si>
  <si>
    <t>31年度</t>
    <rPh sb="2" eb="4">
      <t>ネンド</t>
    </rPh>
    <phoneticPr fontId="1"/>
  </si>
  <si>
    <t>（30分年度対比）</t>
    <rPh sb="3" eb="4">
      <t>フン</t>
    </rPh>
    <rPh sb="4" eb="6">
      <t>ネンド</t>
    </rPh>
    <rPh sb="6" eb="8">
      <t>タイヒ</t>
    </rPh>
    <phoneticPr fontId="1"/>
  </si>
  <si>
    <t>30年度：上段</t>
    <rPh sb="2" eb="4">
      <t>ネンド</t>
    </rPh>
    <rPh sb="5" eb="7">
      <t>ジョウダン</t>
    </rPh>
    <phoneticPr fontId="1"/>
  </si>
  <si>
    <t>31年度：下段</t>
    <rPh sb="2" eb="4">
      <t>ネンド</t>
    </rPh>
    <rPh sb="5" eb="7">
      <t>ゲダン</t>
    </rPh>
    <phoneticPr fontId="1"/>
  </si>
  <si>
    <t>＜部局別の各排出要因使用量（Ｈ３０・３１年度）＞</t>
    <rPh sb="1" eb="3">
      <t>ブキョク</t>
    </rPh>
    <rPh sb="3" eb="4">
      <t>ベツ</t>
    </rPh>
    <rPh sb="5" eb="6">
      <t>カク</t>
    </rPh>
    <rPh sb="6" eb="8">
      <t>ハイシュツ</t>
    </rPh>
    <rPh sb="8" eb="10">
      <t>ヨウイン</t>
    </rPh>
    <rPh sb="10" eb="12">
      <t>シヨウ</t>
    </rPh>
    <rPh sb="12" eb="13">
      <t>リョウ</t>
    </rPh>
    <rPh sb="20" eb="22">
      <t>ネンド</t>
    </rPh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</si>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</sst>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%"/>
    <numFmt numFmtId="178" formatCode="#,##0_ "/>
    <numFmt numFmtId="179" formatCode="#,##0.0_);[Red]\(#,##0.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179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Fill="1" applyBorder="1">
      <alignment vertical="center"/>
    </xf>
    <xf numFmtId="0" fontId="0" fillId="24" borderId="0" xfId="0" applyFill="1">
      <alignment vertical="center"/>
    </xf>
    <xf numFmtId="0" fontId="2" fillId="24" borderId="10" xfId="0" applyFont="1" applyFill="1" applyBorder="1" applyAlignment="1">
      <alignment vertical="center" shrinkToFit="1"/>
    </xf>
    <xf numFmtId="179" fontId="2" fillId="24" borderId="10" xfId="0" applyNumberFormat="1" applyFont="1" applyFill="1" applyBorder="1" applyAlignment="1">
      <alignment vertical="center" shrinkToFit="1"/>
    </xf>
    <xf numFmtId="178" fontId="2" fillId="24" borderId="10" xfId="0" applyNumberFormat="1" applyFont="1" applyFill="1" applyBorder="1">
      <alignment vertical="center"/>
    </xf>
    <xf numFmtId="177" fontId="2" fillId="24" borderId="10" xfId="0" applyNumberFormat="1" applyFont="1" applyFill="1" applyBorder="1" applyAlignment="1">
      <alignment horizontal="center" vertical="center" shrinkToFit="1"/>
    </xf>
    <xf numFmtId="179" fontId="2" fillId="25" borderId="10" xfId="0" applyNumberFormat="1" applyFont="1" applyFill="1" applyBorder="1" applyAlignment="1">
      <alignment vertical="center" shrinkToFit="1"/>
    </xf>
    <xf numFmtId="178" fontId="2" fillId="25" borderId="10" xfId="0" applyNumberFormat="1" applyFont="1" applyFill="1" applyBorder="1">
      <alignment vertical="center"/>
    </xf>
    <xf numFmtId="0" fontId="2" fillId="24" borderId="1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5" borderId="10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0" fontId="20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79" fontId="2" fillId="0" borderId="10" xfId="0" applyNumberFormat="1" applyFont="1" applyFill="1" applyBorder="1">
      <alignment vertical="center"/>
    </xf>
    <xf numFmtId="179" fontId="2" fillId="25" borderId="1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179" fontId="21" fillId="25" borderId="10" xfId="0" applyNumberFormat="1" applyFont="1" applyFill="1" applyBorder="1">
      <alignment vertical="center"/>
    </xf>
    <xf numFmtId="176" fontId="21" fillId="25" borderId="10" xfId="0" applyNumberFormat="1" applyFont="1" applyFill="1" applyBorder="1">
      <alignment vertical="center"/>
    </xf>
    <xf numFmtId="177" fontId="21" fillId="0" borderId="10" xfId="0" applyNumberFormat="1" applyFont="1" applyFill="1" applyBorder="1">
      <alignment vertical="center"/>
    </xf>
    <xf numFmtId="0" fontId="21" fillId="0" borderId="10" xfId="0" applyFont="1" applyFill="1" applyBorder="1" applyAlignment="1">
      <alignment horizontal="center" vertical="center" shrinkToFit="1"/>
    </xf>
    <xf numFmtId="179" fontId="21" fillId="0" borderId="10" xfId="0" applyNumberFormat="1" applyFont="1" applyFill="1" applyBorder="1">
      <alignment vertical="center"/>
    </xf>
    <xf numFmtId="179" fontId="21" fillId="24" borderId="10" xfId="0" applyNumberFormat="1" applyFont="1" applyFill="1" applyBorder="1" applyAlignment="1">
      <alignment vertical="center" shrinkToFit="1"/>
    </xf>
    <xf numFmtId="179" fontId="21" fillId="25" borderId="10" xfId="0" applyNumberFormat="1" applyFont="1" applyFill="1" applyBorder="1" applyAlignment="1">
      <alignment vertical="center" shrinkToFit="1"/>
    </xf>
    <xf numFmtId="0" fontId="21" fillId="24" borderId="10" xfId="0" applyFont="1" applyFill="1" applyBorder="1" applyAlignment="1">
      <alignment vertical="center" shrinkToFit="1"/>
    </xf>
    <xf numFmtId="177" fontId="21" fillId="24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shrinkToFit="1"/>
    </xf>
    <xf numFmtId="179" fontId="21" fillId="0" borderId="10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178" fontId="21" fillId="24" borderId="10" xfId="0" applyNumberFormat="1" applyFont="1" applyFill="1" applyBorder="1">
      <alignment vertical="center"/>
    </xf>
    <xf numFmtId="178" fontId="21" fillId="25" borderId="10" xfId="0" applyNumberFormat="1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1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179" fontId="2" fillId="26" borderId="10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7" fontId="2" fillId="0" borderId="10" xfId="42" applyNumberFormat="1" applyFont="1" applyFill="1" applyBorder="1" applyAlignment="1">
      <alignment vertical="center"/>
    </xf>
    <xf numFmtId="0" fontId="21" fillId="25" borderId="10" xfId="0" applyFont="1" applyFill="1" applyBorder="1" applyAlignment="1">
      <alignment horizontal="center" vertical="center" shrinkToFit="1"/>
    </xf>
    <xf numFmtId="176" fontId="21" fillId="0" borderId="10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 shrinkToFit="1"/>
    </xf>
    <xf numFmtId="177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12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2" fillId="25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 shrinkToFit="1"/>
    </xf>
    <xf numFmtId="0" fontId="2" fillId="25" borderId="14" xfId="0" applyFont="1" applyFill="1" applyBorder="1" applyAlignment="1">
      <alignment horizontal="center" vertical="center" shrinkToFit="1"/>
    </xf>
    <xf numFmtId="176" fontId="21" fillId="25" borderId="11" xfId="0" applyNumberFormat="1" applyFont="1" applyFill="1" applyBorder="1" applyAlignment="1">
      <alignment horizontal="right" vertical="center"/>
    </xf>
    <xf numFmtId="176" fontId="21" fillId="25" borderId="12" xfId="0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3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horizontal="center" vertical="center" shrinkToFit="1"/>
    </xf>
    <xf numFmtId="0" fontId="21" fillId="25" borderId="12" xfId="0" applyFont="1" applyFill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 wrapText="1" shrinkToFit="1"/>
    </xf>
    <xf numFmtId="0" fontId="22" fillId="25" borderId="12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2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ja-JP" altLang="en-US" sz="1200"/>
              <a:t>伊賀市役所二酸化炭素排出量の推移</a:t>
            </a:r>
            <a:endParaRPr lang="en-US" altLang="ja-JP" sz="1200"/>
          </a:p>
          <a:p>
            <a:pPr algn="r">
              <a:defRPr/>
            </a:pPr>
            <a:r>
              <a:rPr lang="en-US" altLang="ja-JP" sz="1100" b="1" i="0" u="none" strike="noStrike" baseline="0">
                <a:effectLst/>
              </a:rPr>
              <a:t>※</a:t>
            </a:r>
            <a:r>
              <a:rPr lang="ja-JP" altLang="en-US" sz="1100" b="1" i="0" u="none" strike="noStrike" baseline="0">
                <a:effectLst/>
              </a:rPr>
              <a:t>単位</a:t>
            </a:r>
            <a:r>
              <a:rPr lang="en-US" altLang="ja-JP" sz="1100" b="1" i="0" u="none" strike="noStrike" baseline="0">
                <a:effectLst/>
              </a:rPr>
              <a:t>(㎏-CO2)</a:t>
            </a:r>
            <a:endParaRPr lang="en-US" alt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全体!$K$1:$K$3</c:f>
              <c:strCache>
                <c:ptCount val="3"/>
                <c:pt idx="0">
                  <c:v>伊賀市役所　温室効果ガス（二酸化炭素）排出量</c:v>
                </c:pt>
                <c:pt idx="1">
                  <c:v>＜二酸化炭素総排出量（Ｈ１９～Ｈ３１年度）＞</c:v>
                </c:pt>
                <c:pt idx="2">
                  <c:v>二酸化炭素排出量
(㎏-CO2)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全体!$A$5:$A$31</c15:sqref>
                  </c15:fullRef>
                </c:ext>
              </c:extLst>
              <c:f>全体!$A$5:$A$30</c:f>
              <c:strCache>
                <c:ptCount val="26"/>
                <c:pt idx="0">
                  <c:v>19年度</c:v>
                </c:pt>
                <c:pt idx="2">
                  <c:v>20年度</c:v>
                </c:pt>
                <c:pt idx="4">
                  <c:v>21年度</c:v>
                </c:pt>
                <c:pt idx="6">
                  <c:v>22年度</c:v>
                </c:pt>
                <c:pt idx="8">
                  <c:v>23年度</c:v>
                </c:pt>
                <c:pt idx="10">
                  <c:v>24年度</c:v>
                </c:pt>
                <c:pt idx="12">
                  <c:v>25年度</c:v>
                </c:pt>
                <c:pt idx="14">
                  <c:v>26年度</c:v>
                </c:pt>
                <c:pt idx="16">
                  <c:v>27年度</c:v>
                </c:pt>
                <c:pt idx="18">
                  <c:v>28年度</c:v>
                </c:pt>
                <c:pt idx="20">
                  <c:v>29年度</c:v>
                </c:pt>
                <c:pt idx="22">
                  <c:v>30年度</c:v>
                </c:pt>
                <c:pt idx="24">
                  <c:v>31年度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全体!$K$5:$K$31</c15:sqref>
                  </c15:fullRef>
                </c:ext>
              </c:extLst>
              <c:f>全体!$K$5:$K$30</c:f>
              <c:numCache>
                <c:formatCode>General</c:formatCode>
                <c:ptCount val="26"/>
                <c:pt idx="0" formatCode="#,##0.0_ ">
                  <c:v>28430396.435500007</c:v>
                </c:pt>
                <c:pt idx="2" formatCode="#,##0.0_ ">
                  <c:v>26119078.753000006</c:v>
                </c:pt>
                <c:pt idx="4" formatCode="#,##0.0_ ">
                  <c:v>25923132.566000003</c:v>
                </c:pt>
                <c:pt idx="6" formatCode="#,##0.0_ ">
                  <c:v>25561112.056000005</c:v>
                </c:pt>
                <c:pt idx="8" formatCode="#,##0.0_ ">
                  <c:v>25041669.221999999</c:v>
                </c:pt>
                <c:pt idx="10" formatCode="#,##0.0_ ">
                  <c:v>24665603.016000003</c:v>
                </c:pt>
                <c:pt idx="12" formatCode="#,##0.0_ ">
                  <c:v>24999947.972000007</c:v>
                </c:pt>
                <c:pt idx="14" formatCode="#,##0.0_ ">
                  <c:v>24876423.329999998</c:v>
                </c:pt>
                <c:pt idx="16" formatCode="#,##0.0_ ">
                  <c:v>24873340.906416338</c:v>
                </c:pt>
                <c:pt idx="18" formatCode="#,##0.0_ ">
                  <c:v>24824336.466000006</c:v>
                </c:pt>
                <c:pt idx="20" formatCode="#,##0.0_ ">
                  <c:v>25180734.261209164</c:v>
                </c:pt>
                <c:pt idx="22" formatCode="#,##0.0_ ">
                  <c:v>24775868.439330678</c:v>
                </c:pt>
                <c:pt idx="24" formatCode="#,##0.0_ ">
                  <c:v>21726190.031695221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7-4B14-B218-79C8077B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88576"/>
        <c:axId val="84490112"/>
      </c:barChart>
      <c:catAx>
        <c:axId val="8448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490112"/>
        <c:crosses val="autoZero"/>
        <c:auto val="1"/>
        <c:lblAlgn val="ctr"/>
        <c:lblOffset val="100"/>
        <c:noMultiLvlLbl val="0"/>
      </c:catAx>
      <c:valAx>
        <c:axId val="84490112"/>
        <c:scaling>
          <c:orientation val="minMax"/>
          <c:max val="29000000"/>
          <c:min val="200000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#,##0.0_ " sourceLinked="1"/>
        <c:majorTickMark val="none"/>
        <c:minorTickMark val="none"/>
        <c:tickLblPos val="nextTo"/>
        <c:crossAx val="8448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413658</xdr:colOff>
      <xdr:row>2</xdr:row>
      <xdr:rowOff>-1</xdr:rowOff>
    </xdr:from>
    <xdr:to>
      <xdr:col>14</xdr:col>
      <xdr:colOff>1319893</xdr:colOff>
      <xdr:row>33</xdr:row>
      <xdr:rowOff>190500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338417</xdr:colOff>
      <xdr:row>12</xdr:row>
      <xdr:rowOff>105151</xdr:rowOff>
    </xdr:from>
    <xdr:to>
      <xdr:col>15</xdr:col>
      <xdr:colOff>409040</xdr:colOff>
      <xdr:row>21</xdr:row>
      <xdr:rowOff>108401</xdr:rowOff>
    </xdr:to>
    <xdr:sp macro="" textlink="">
      <xdr:nvSpPr>
        <xdr:cNvPr id="5" name="正方形/長方形 4"/>
        <xdr:cNvSpPr/>
      </xdr:nvSpPr>
      <xdr:spPr>
        <a:xfrm rot="3525940" flipV="1">
          <a:off x="18189807" y="3506417"/>
          <a:ext cx="1610594" cy="7062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B1" zoomScale="70" zoomScaleNormal="70" zoomScaleSheetLayoutView="24" zoomScalePageLayoutView="41" workbookViewId="0">
      <selection activeCell="E1" sqref="E1"/>
    </sheetView>
  </sheetViews>
  <sheetFormatPr defaultColWidth="19.75" defaultRowHeight="14.25" x14ac:dyDescent="0.15"/>
  <cols>
    <col min="1" max="1" width="14.625" style="1" customWidth="1"/>
    <col min="2" max="2" width="7.5" style="14" bestFit="1" customWidth="1"/>
    <col min="3" max="3" width="18.375" style="14" bestFit="1" customWidth="1"/>
    <col min="4" max="11" width="15.625" style="1" customWidth="1"/>
    <col min="12" max="16384" width="19.75" style="1"/>
  </cols>
  <sheetData>
    <row r="1" spans="1:11" ht="39" customHeight="1" x14ac:dyDescent="0.15">
      <c r="A1" s="53" t="s">
        <v>49</v>
      </c>
      <c r="B1" s="1"/>
      <c r="C1" s="1"/>
      <c r="J1" s="22"/>
    </row>
    <row r="2" spans="1:11" ht="27" customHeight="1" x14ac:dyDescent="0.15">
      <c r="A2" s="52" t="s">
        <v>59</v>
      </c>
      <c r="B2" s="1"/>
      <c r="C2" s="1"/>
    </row>
    <row r="3" spans="1:11" x14ac:dyDescent="0.15">
      <c r="A3" s="77"/>
      <c r="B3" s="77"/>
      <c r="C3" s="77"/>
      <c r="D3" s="78" t="s">
        <v>0</v>
      </c>
      <c r="E3" s="78" t="s">
        <v>1</v>
      </c>
      <c r="F3" s="78" t="s">
        <v>2</v>
      </c>
      <c r="G3" s="78" t="s">
        <v>3</v>
      </c>
      <c r="H3" s="78" t="s">
        <v>4</v>
      </c>
      <c r="I3" s="78" t="s">
        <v>5</v>
      </c>
      <c r="J3" s="79" t="s">
        <v>6</v>
      </c>
      <c r="K3" s="75" t="s">
        <v>52</v>
      </c>
    </row>
    <row r="4" spans="1:11" x14ac:dyDescent="0.15">
      <c r="A4" s="77"/>
      <c r="B4" s="77"/>
      <c r="C4" s="77"/>
      <c r="D4" s="78"/>
      <c r="E4" s="78"/>
      <c r="F4" s="78"/>
      <c r="G4" s="78"/>
      <c r="H4" s="78"/>
      <c r="I4" s="78"/>
      <c r="J4" s="79"/>
      <c r="K4" s="76"/>
    </row>
    <row r="5" spans="1:11" x14ac:dyDescent="0.15">
      <c r="A5" s="80" t="s">
        <v>35</v>
      </c>
      <c r="B5" s="73" t="s">
        <v>7</v>
      </c>
      <c r="C5" s="74"/>
      <c r="D5" s="56">
        <v>31031583.300000001</v>
      </c>
      <c r="E5" s="56">
        <v>186621.3</v>
      </c>
      <c r="F5" s="56">
        <v>158145.5</v>
      </c>
      <c r="G5" s="56">
        <v>3200130.3</v>
      </c>
      <c r="H5" s="56">
        <v>658977.1</v>
      </c>
      <c r="I5" s="56">
        <v>136625.4</v>
      </c>
      <c r="J5" s="56">
        <v>53326.2</v>
      </c>
      <c r="K5" s="94">
        <f>SUM(D6:J6)</f>
        <v>28430396.435500007</v>
      </c>
    </row>
    <row r="6" spans="1:11" x14ac:dyDescent="0.15">
      <c r="A6" s="80"/>
      <c r="B6" s="78" t="s">
        <v>51</v>
      </c>
      <c r="C6" s="78"/>
      <c r="D6" s="56">
        <f>D5*0.000555*1000</f>
        <v>17222528.731500003</v>
      </c>
      <c r="E6" s="56">
        <f>E5*0.00232*1000</f>
        <v>432961.41599999997</v>
      </c>
      <c r="F6" s="56">
        <v>414341.2</v>
      </c>
      <c r="G6" s="56">
        <f>G5*0.00249*1000</f>
        <v>7968324.4469999997</v>
      </c>
      <c r="H6" s="56">
        <f>H5*0.00271*1000</f>
        <v>1785827.9410000001</v>
      </c>
      <c r="I6" s="56">
        <v>274617.09999999998</v>
      </c>
      <c r="J6" s="56">
        <v>331795.59999999998</v>
      </c>
      <c r="K6" s="96"/>
    </row>
    <row r="7" spans="1:11" x14ac:dyDescent="0.15">
      <c r="A7" s="80" t="s">
        <v>8</v>
      </c>
      <c r="B7" s="78" t="s">
        <v>7</v>
      </c>
      <c r="C7" s="78"/>
      <c r="D7" s="56">
        <v>29404587.699999999</v>
      </c>
      <c r="E7" s="56">
        <v>175267.1</v>
      </c>
      <c r="F7" s="56">
        <v>148580</v>
      </c>
      <c r="G7" s="56">
        <v>2735129.7</v>
      </c>
      <c r="H7" s="56">
        <v>595580</v>
      </c>
      <c r="I7" s="56">
        <v>124952.4</v>
      </c>
      <c r="J7" s="56">
        <v>52713.7</v>
      </c>
      <c r="K7" s="94">
        <f>SUM(D8:J8)</f>
        <v>26119078.753000006</v>
      </c>
    </row>
    <row r="8" spans="1:11" x14ac:dyDescent="0.15">
      <c r="A8" s="80"/>
      <c r="B8" s="78" t="s">
        <v>51</v>
      </c>
      <c r="C8" s="78"/>
      <c r="D8" s="56">
        <v>16319545.800000001</v>
      </c>
      <c r="E8" s="56">
        <v>406619.7</v>
      </c>
      <c r="F8" s="56">
        <v>389279.6</v>
      </c>
      <c r="G8" s="56">
        <f>G7*0.00249*1000</f>
        <v>6810472.9530000007</v>
      </c>
      <c r="H8" s="56">
        <f>H7*0.00271*1000</f>
        <v>1614021.8000000003</v>
      </c>
      <c r="I8" s="56">
        <v>251154.3</v>
      </c>
      <c r="J8" s="56">
        <v>327984.59999999998</v>
      </c>
      <c r="K8" s="96"/>
    </row>
    <row r="9" spans="1:11" x14ac:dyDescent="0.15">
      <c r="A9" s="65" t="s">
        <v>9</v>
      </c>
      <c r="B9" s="67" t="s">
        <v>7</v>
      </c>
      <c r="C9" s="68"/>
      <c r="D9" s="56">
        <v>29076487</v>
      </c>
      <c r="E9" s="56">
        <v>184759.6</v>
      </c>
      <c r="F9" s="56">
        <v>137425.29999999999</v>
      </c>
      <c r="G9" s="56">
        <v>2736184.1</v>
      </c>
      <c r="H9" s="56">
        <v>600760</v>
      </c>
      <c r="I9" s="56">
        <v>116334.5</v>
      </c>
      <c r="J9" s="56">
        <v>51751.1</v>
      </c>
      <c r="K9" s="94">
        <f>SUM(D10:J10)</f>
        <v>25923132.566000003</v>
      </c>
    </row>
    <row r="10" spans="1:11" x14ac:dyDescent="0.15">
      <c r="A10" s="66"/>
      <c r="B10" s="78" t="s">
        <v>51</v>
      </c>
      <c r="C10" s="78"/>
      <c r="D10" s="56">
        <f>D9*0.000555*1000</f>
        <v>16137450.285</v>
      </c>
      <c r="E10" s="56">
        <f>E9*0.00232*1000</f>
        <v>428642.272</v>
      </c>
      <c r="F10" s="56">
        <v>360054.3</v>
      </c>
      <c r="G10" s="56">
        <f>G9*0.00249*1000</f>
        <v>6813098.409</v>
      </c>
      <c r="H10" s="56">
        <f>H9*0.00271*1000</f>
        <v>1628059.6</v>
      </c>
      <c r="I10" s="56">
        <v>233832.4</v>
      </c>
      <c r="J10" s="56">
        <v>321995.3</v>
      </c>
      <c r="K10" s="95"/>
    </row>
    <row r="11" spans="1:11" x14ac:dyDescent="0.15">
      <c r="A11" s="65" t="s">
        <v>36</v>
      </c>
      <c r="B11" s="67" t="s">
        <v>7</v>
      </c>
      <c r="C11" s="68"/>
      <c r="D11" s="56">
        <v>28531175</v>
      </c>
      <c r="E11" s="56">
        <v>200731.1</v>
      </c>
      <c r="F11" s="56">
        <v>130504.3</v>
      </c>
      <c r="G11" s="56">
        <v>2739867.1</v>
      </c>
      <c r="H11" s="56">
        <v>566480</v>
      </c>
      <c r="I11" s="56">
        <v>121261</v>
      </c>
      <c r="J11" s="56">
        <v>51033.1</v>
      </c>
      <c r="K11" s="94">
        <f>SUM(D12:J12)</f>
        <v>25561112.056000005</v>
      </c>
    </row>
    <row r="12" spans="1:11" x14ac:dyDescent="0.15">
      <c r="A12" s="66"/>
      <c r="B12" s="78" t="s">
        <v>51</v>
      </c>
      <c r="C12" s="78"/>
      <c r="D12" s="56">
        <f>D11*0.000555*1000</f>
        <v>15834802.125000002</v>
      </c>
      <c r="E12" s="56">
        <f>E11*0.00232*1000</f>
        <v>465696.15200000006</v>
      </c>
      <c r="F12" s="56">
        <v>341921.3</v>
      </c>
      <c r="G12" s="56">
        <f>G11*0.00249*1000</f>
        <v>6822269.0790000008</v>
      </c>
      <c r="H12" s="56">
        <f>H11*0.00271*1000</f>
        <v>1535160.8</v>
      </c>
      <c r="I12" s="56">
        <v>243734.6</v>
      </c>
      <c r="J12" s="56">
        <v>317528</v>
      </c>
      <c r="K12" s="95"/>
    </row>
    <row r="13" spans="1:11" x14ac:dyDescent="0.15">
      <c r="A13" s="65" t="s">
        <v>37</v>
      </c>
      <c r="B13" s="67" t="s">
        <v>7</v>
      </c>
      <c r="C13" s="68"/>
      <c r="D13" s="56">
        <v>27916735</v>
      </c>
      <c r="E13" s="56">
        <v>195636.2</v>
      </c>
      <c r="F13" s="56">
        <v>128632</v>
      </c>
      <c r="G13" s="56">
        <v>2791508.7</v>
      </c>
      <c r="H13" s="56">
        <v>488005</v>
      </c>
      <c r="I13" s="56">
        <v>141640</v>
      </c>
      <c r="J13" s="56">
        <v>31974.1</v>
      </c>
      <c r="K13" s="94">
        <f>SUM(D14:J14)</f>
        <v>25041669.221999999</v>
      </c>
    </row>
    <row r="14" spans="1:11" x14ac:dyDescent="0.15">
      <c r="A14" s="66"/>
      <c r="B14" s="78" t="s">
        <v>51</v>
      </c>
      <c r="C14" s="78"/>
      <c r="D14" s="56">
        <f>D13*0.000555*1000</f>
        <v>15493787.925000001</v>
      </c>
      <c r="E14" s="56">
        <f>E13*0.00232*1000</f>
        <v>453875.984</v>
      </c>
      <c r="F14" s="56">
        <v>337015.8</v>
      </c>
      <c r="G14" s="56">
        <f>G13*0.00249*1000</f>
        <v>6950856.6630000006</v>
      </c>
      <c r="H14" s="56">
        <f>H13*0.00271*1000</f>
        <v>1322493.55</v>
      </c>
      <c r="I14" s="56">
        <v>284696.40000000002</v>
      </c>
      <c r="J14" s="56">
        <v>198942.9</v>
      </c>
      <c r="K14" s="95"/>
    </row>
    <row r="15" spans="1:11" x14ac:dyDescent="0.15">
      <c r="A15" s="65" t="s">
        <v>41</v>
      </c>
      <c r="B15" s="67" t="s">
        <v>7</v>
      </c>
      <c r="C15" s="68"/>
      <c r="D15" s="56">
        <v>27642097</v>
      </c>
      <c r="E15" s="56">
        <v>203828.3</v>
      </c>
      <c r="F15" s="56">
        <v>130982.9</v>
      </c>
      <c r="G15" s="56">
        <v>2740892.5</v>
      </c>
      <c r="H15" s="56">
        <v>452210</v>
      </c>
      <c r="I15" s="56">
        <v>127938</v>
      </c>
      <c r="J15" s="56">
        <v>32259</v>
      </c>
      <c r="K15" s="94">
        <f>SUM(D16:J16)</f>
        <v>24665603.016000003</v>
      </c>
    </row>
    <row r="16" spans="1:11" x14ac:dyDescent="0.15">
      <c r="A16" s="66"/>
      <c r="B16" s="78" t="s">
        <v>51</v>
      </c>
      <c r="C16" s="78"/>
      <c r="D16" s="56">
        <f>D15*0.000555*1000</f>
        <v>15341363.835000003</v>
      </c>
      <c r="E16" s="56">
        <f>E15*0.00232*1000</f>
        <v>472881.65599999996</v>
      </c>
      <c r="F16" s="56">
        <v>343175.2</v>
      </c>
      <c r="G16" s="56">
        <f>G15*0.00249*1000</f>
        <v>6824822.3250000002</v>
      </c>
      <c r="H16" s="56">
        <f>H15*0.00271*1000</f>
        <v>1225489.1000000001</v>
      </c>
      <c r="I16" s="56">
        <v>257155.4</v>
      </c>
      <c r="J16" s="56">
        <v>200715.5</v>
      </c>
      <c r="K16" s="95"/>
    </row>
    <row r="17" spans="1:11" x14ac:dyDescent="0.15">
      <c r="A17" s="65" t="s">
        <v>42</v>
      </c>
      <c r="B17" s="67" t="s">
        <v>7</v>
      </c>
      <c r="C17" s="68"/>
      <c r="D17" s="56">
        <v>27691228</v>
      </c>
      <c r="E17" s="56">
        <v>194712.1</v>
      </c>
      <c r="F17" s="56">
        <v>123256.9</v>
      </c>
      <c r="G17" s="56">
        <v>2812644</v>
      </c>
      <c r="H17" s="56">
        <v>514760</v>
      </c>
      <c r="I17" s="56">
        <v>141899</v>
      </c>
      <c r="J17" s="56">
        <v>27796.7</v>
      </c>
      <c r="K17" s="94">
        <f>SUM(D18:J18)</f>
        <v>24999947.972000007</v>
      </c>
    </row>
    <row r="18" spans="1:11" x14ac:dyDescent="0.15">
      <c r="A18" s="66"/>
      <c r="B18" s="78" t="s">
        <v>51</v>
      </c>
      <c r="C18" s="78"/>
      <c r="D18" s="56">
        <f>D17*0.000555*1000</f>
        <v>15368631.540000003</v>
      </c>
      <c r="E18" s="56">
        <f>E17*0.00232*1000</f>
        <v>451732.07200000004</v>
      </c>
      <c r="F18" s="56">
        <v>322933.09999999998</v>
      </c>
      <c r="G18" s="56">
        <f>G17*0.00249*1000</f>
        <v>7003483.5599999996</v>
      </c>
      <c r="H18" s="56">
        <f>H17*0.00271*1000</f>
        <v>1394999.6</v>
      </c>
      <c r="I18" s="56">
        <v>285217</v>
      </c>
      <c r="J18" s="56">
        <v>172951.1</v>
      </c>
      <c r="K18" s="95"/>
    </row>
    <row r="19" spans="1:11" x14ac:dyDescent="0.15">
      <c r="A19" s="65" t="s">
        <v>44</v>
      </c>
      <c r="B19" s="67" t="s">
        <v>7</v>
      </c>
      <c r="C19" s="68"/>
      <c r="D19" s="56">
        <v>27933486</v>
      </c>
      <c r="E19" s="56">
        <v>204615</v>
      </c>
      <c r="F19" s="56">
        <v>105505.7</v>
      </c>
      <c r="G19" s="56">
        <v>2700358</v>
      </c>
      <c r="H19" s="56">
        <v>439120</v>
      </c>
      <c r="I19" s="56">
        <v>149438</v>
      </c>
      <c r="J19" s="56">
        <v>65562.5</v>
      </c>
      <c r="K19" s="71">
        <f>SUM(D20:J20)</f>
        <v>24876423.329999998</v>
      </c>
    </row>
    <row r="20" spans="1:11" x14ac:dyDescent="0.15">
      <c r="A20" s="66"/>
      <c r="B20" s="73" t="s">
        <v>51</v>
      </c>
      <c r="C20" s="74"/>
      <c r="D20" s="56">
        <f>D19*0.000555*1000</f>
        <v>15503084.73</v>
      </c>
      <c r="E20" s="56">
        <f>E19*0.00232*1000</f>
        <v>474706.8</v>
      </c>
      <c r="F20" s="56">
        <v>276424.90000000002</v>
      </c>
      <c r="G20" s="56">
        <v>6723891.4000000004</v>
      </c>
      <c r="H20" s="56">
        <f>H19*0.00271*1000</f>
        <v>1190015.2</v>
      </c>
      <c r="I20" s="56">
        <v>300370.40000000002</v>
      </c>
      <c r="J20" s="56">
        <v>407929.9</v>
      </c>
      <c r="K20" s="72"/>
    </row>
    <row r="21" spans="1:11" x14ac:dyDescent="0.15">
      <c r="A21" s="65" t="s">
        <v>45</v>
      </c>
      <c r="B21" s="67" t="s">
        <v>7</v>
      </c>
      <c r="C21" s="68"/>
      <c r="D21" s="56">
        <v>28106133.300000001</v>
      </c>
      <c r="E21" s="56">
        <v>189486.2</v>
      </c>
      <c r="F21" s="56">
        <v>108894.6</v>
      </c>
      <c r="G21" s="56">
        <v>2727493</v>
      </c>
      <c r="H21" s="56">
        <v>408880</v>
      </c>
      <c r="I21" s="56">
        <v>119942.7</v>
      </c>
      <c r="J21" s="56">
        <v>66143.899999999994</v>
      </c>
      <c r="K21" s="71">
        <f>SUM(D22:J22)</f>
        <v>24873340.906416338</v>
      </c>
    </row>
    <row r="22" spans="1:11" x14ac:dyDescent="0.15">
      <c r="A22" s="66"/>
      <c r="B22" s="73" t="s">
        <v>51</v>
      </c>
      <c r="C22" s="74"/>
      <c r="D22" s="56">
        <f>D21*0.000555*1000</f>
        <v>15598903.981500002</v>
      </c>
      <c r="E22" s="56">
        <f>E21*0.00232*1000</f>
        <v>439607.98400000005</v>
      </c>
      <c r="F22" s="56">
        <f>F21*0.00258*1000</f>
        <v>280948.06799999997</v>
      </c>
      <c r="G22" s="56">
        <f>G21*0.00249*1000</f>
        <v>6791457.5700000003</v>
      </c>
      <c r="H22" s="56">
        <f>H21*0.00271*1000</f>
        <v>1108064.8</v>
      </c>
      <c r="I22" s="56">
        <f>I21*0.00216*1000</f>
        <v>259076.23200000002</v>
      </c>
      <c r="J22" s="56">
        <f>J21/0.502*3</f>
        <v>395282.27091633459</v>
      </c>
      <c r="K22" s="72"/>
    </row>
    <row r="23" spans="1:11" x14ac:dyDescent="0.15">
      <c r="A23" s="65" t="s">
        <v>54</v>
      </c>
      <c r="B23" s="67" t="s">
        <v>7</v>
      </c>
      <c r="C23" s="68"/>
      <c r="D23" s="56">
        <v>32416285</v>
      </c>
      <c r="E23" s="56">
        <v>189305.1</v>
      </c>
      <c r="F23" s="56">
        <v>115242.5</v>
      </c>
      <c r="G23" s="56">
        <v>2812501.6</v>
      </c>
      <c r="H23" s="56">
        <v>427230</v>
      </c>
      <c r="I23" s="56">
        <v>132430.20000000001</v>
      </c>
      <c r="J23" s="56">
        <v>68315.100000000006</v>
      </c>
      <c r="K23" s="71">
        <f>SUM(D24:J24)</f>
        <v>24824336.466000006</v>
      </c>
    </row>
    <row r="24" spans="1:11" x14ac:dyDescent="0.15">
      <c r="A24" s="66"/>
      <c r="B24" s="73" t="s">
        <v>51</v>
      </c>
      <c r="C24" s="74"/>
      <c r="D24" s="56">
        <v>15221690.800000001</v>
      </c>
      <c r="E24" s="56">
        <f>E23*0.00232*1000</f>
        <v>439187.83199999999</v>
      </c>
      <c r="F24" s="56">
        <f>F23*0.00258*1000</f>
        <v>297325.65000000002</v>
      </c>
      <c r="G24" s="56">
        <f>G23*0.00249*1000</f>
        <v>7003128.9840000002</v>
      </c>
      <c r="H24" s="56">
        <f>H23*0.00271*1000</f>
        <v>1157793.3</v>
      </c>
      <c r="I24" s="56">
        <v>295319.3</v>
      </c>
      <c r="J24" s="56">
        <v>409890.6</v>
      </c>
      <c r="K24" s="72"/>
    </row>
    <row r="25" spans="1:11" x14ac:dyDescent="0.15">
      <c r="A25" s="65" t="s">
        <v>55</v>
      </c>
      <c r="B25" s="67" t="s">
        <v>7</v>
      </c>
      <c r="C25" s="68"/>
      <c r="D25" s="34">
        <v>28060281.100000001</v>
      </c>
      <c r="E25" s="56">
        <v>176754.2</v>
      </c>
      <c r="F25" s="56">
        <v>108428.6</v>
      </c>
      <c r="G25" s="56">
        <v>2863932</v>
      </c>
      <c r="H25" s="56">
        <v>417598</v>
      </c>
      <c r="I25" s="56">
        <v>105237.1</v>
      </c>
      <c r="J25" s="56">
        <v>71496.399999999994</v>
      </c>
      <c r="K25" s="69">
        <f>SUM(D26:J26)</f>
        <v>25180734.261209164</v>
      </c>
    </row>
    <row r="26" spans="1:11" x14ac:dyDescent="0.15">
      <c r="A26" s="66"/>
      <c r="B26" s="67" t="s">
        <v>51</v>
      </c>
      <c r="C26" s="68"/>
      <c r="D26" s="59">
        <f>D25*0.000555*1000</f>
        <v>15573456.010500003</v>
      </c>
      <c r="E26" s="56">
        <f>E25*0.00232*1000</f>
        <v>410069.74400000001</v>
      </c>
      <c r="F26" s="56">
        <f>F25*0.00258*1000</f>
        <v>279745.788</v>
      </c>
      <c r="G26" s="56">
        <f>G25*0.00249*1000</f>
        <v>7131190.6799999997</v>
      </c>
      <c r="H26" s="56">
        <f>H25*0.00271*1000</f>
        <v>1131690.58</v>
      </c>
      <c r="I26" s="56">
        <f>I25*0.00216*1000</f>
        <v>227312.136</v>
      </c>
      <c r="J26" s="56">
        <f>J25/0.502*3</f>
        <v>427269.3227091633</v>
      </c>
      <c r="K26" s="70"/>
    </row>
    <row r="27" spans="1:11" x14ac:dyDescent="0.15">
      <c r="A27" s="65" t="s">
        <v>58</v>
      </c>
      <c r="B27" s="67" t="s">
        <v>7</v>
      </c>
      <c r="C27" s="68"/>
      <c r="D27" s="34">
        <v>27794910.399999999</v>
      </c>
      <c r="E27" s="56">
        <v>191400.9</v>
      </c>
      <c r="F27" s="56">
        <v>108612.5</v>
      </c>
      <c r="G27" s="56">
        <v>2820781</v>
      </c>
      <c r="H27" s="56">
        <v>360994</v>
      </c>
      <c r="I27" s="56">
        <v>104317.7</v>
      </c>
      <c r="J27" s="56">
        <v>66608.399999999994</v>
      </c>
      <c r="K27" s="69">
        <f>SUM(D28:J28)</f>
        <v>24775868.439330678</v>
      </c>
    </row>
    <row r="28" spans="1:11" x14ac:dyDescent="0.15">
      <c r="A28" s="66"/>
      <c r="B28" s="67" t="s">
        <v>51</v>
      </c>
      <c r="C28" s="68"/>
      <c r="D28" s="59">
        <f>D27*0.000555*1000</f>
        <v>15426175.272</v>
      </c>
      <c r="E28" s="56">
        <f>E27*0.00232*1000</f>
        <v>444050.08799999999</v>
      </c>
      <c r="F28" s="56">
        <f>F27*0.00258*1000</f>
        <v>280220.24999999994</v>
      </c>
      <c r="G28" s="56">
        <f>G27*0.00249*1000</f>
        <v>7023744.6900000004</v>
      </c>
      <c r="H28" s="56">
        <f>H27*0.00271*1000</f>
        <v>978293.74000000011</v>
      </c>
      <c r="I28" s="56">
        <f>I27*0.00216*1000</f>
        <v>225326.23200000002</v>
      </c>
      <c r="J28" s="56">
        <f>J27/0.502*3</f>
        <v>398058.16733067721</v>
      </c>
      <c r="K28" s="70"/>
    </row>
    <row r="29" spans="1:11" x14ac:dyDescent="0.15">
      <c r="A29" s="97" t="s">
        <v>60</v>
      </c>
      <c r="B29" s="99" t="s">
        <v>7</v>
      </c>
      <c r="C29" s="100"/>
      <c r="D29" s="30">
        <f>SUM(D37+D40+D43+D46+D49+D52+D55+D58+D61+D64)</f>
        <v>30344484.5</v>
      </c>
      <c r="E29" s="30">
        <f t="shared" ref="E29:J29" si="0">SUM(E37+E40+E43+E46+E49+E52+E55+E58+E61+E64)</f>
        <v>173252.50000000003</v>
      </c>
      <c r="F29" s="30">
        <f t="shared" si="0"/>
        <v>66222.5</v>
      </c>
      <c r="G29" s="30">
        <f t="shared" si="0"/>
        <v>1334651.1000000001</v>
      </c>
      <c r="H29" s="30">
        <f t="shared" si="0"/>
        <v>138500</v>
      </c>
      <c r="I29" s="30">
        <f t="shared" si="0"/>
        <v>132615.9</v>
      </c>
      <c r="J29" s="30">
        <f t="shared" si="0"/>
        <v>54740.54</v>
      </c>
      <c r="K29" s="101">
        <f>SUM(D30:J30)</f>
        <v>21726190.031695221</v>
      </c>
    </row>
    <row r="30" spans="1:11" x14ac:dyDescent="0.15">
      <c r="A30" s="98"/>
      <c r="B30" s="99" t="s">
        <v>51</v>
      </c>
      <c r="C30" s="100"/>
      <c r="D30" s="31">
        <f>D29*0.000555*1000</f>
        <v>16841188.897500001</v>
      </c>
      <c r="E30" s="16">
        <f>E29*0.00232*1000</f>
        <v>401945.8000000001</v>
      </c>
      <c r="F30" s="16">
        <f>F29*0.00258*1000</f>
        <v>170854.05</v>
      </c>
      <c r="G30" s="16">
        <f>G29*0.00249*1000</f>
        <v>3323281.2390000005</v>
      </c>
      <c r="H30" s="16">
        <f>H29*0.00271*1000</f>
        <v>375335.00000000006</v>
      </c>
      <c r="I30" s="16">
        <f>I29*0.00216*1000</f>
        <v>286450.34399999998</v>
      </c>
      <c r="J30" s="16">
        <f>J29/0.502*3</f>
        <v>327134.70119521912</v>
      </c>
      <c r="K30" s="102"/>
    </row>
    <row r="31" spans="1:11" x14ac:dyDescent="0.15">
      <c r="A31" s="82" t="s">
        <v>61</v>
      </c>
      <c r="B31" s="83"/>
      <c r="C31" s="84"/>
      <c r="D31" s="32">
        <f>D29/D27</f>
        <v>1.0917280920610559</v>
      </c>
      <c r="E31" s="32">
        <f>E29/E27</f>
        <v>0.90518121910607541</v>
      </c>
      <c r="F31" s="32">
        <f t="shared" ref="F31:J31" si="1">F29/F27</f>
        <v>0.60971343077454254</v>
      </c>
      <c r="G31" s="32">
        <f t="shared" si="1"/>
        <v>0.47314949299502518</v>
      </c>
      <c r="H31" s="32">
        <f t="shared" si="1"/>
        <v>0.38366288636376228</v>
      </c>
      <c r="I31" s="32">
        <f t="shared" si="1"/>
        <v>1.2712694010700005</v>
      </c>
      <c r="J31" s="32">
        <f t="shared" si="1"/>
        <v>0.82182637625284505</v>
      </c>
      <c r="K31" s="32">
        <f>K29/K27</f>
        <v>0.87690932347726636</v>
      </c>
    </row>
    <row r="32" spans="1:11" ht="18" customHeight="1" x14ac:dyDescent="0.15">
      <c r="A32" s="18"/>
      <c r="B32" s="47"/>
      <c r="C32" s="47"/>
      <c r="D32" s="49"/>
      <c r="E32" s="47"/>
      <c r="F32" s="51"/>
      <c r="G32" s="51"/>
      <c r="H32" s="47"/>
      <c r="I32" s="47"/>
      <c r="J32" s="47"/>
      <c r="K32" s="51"/>
    </row>
    <row r="33" spans="1:11" ht="18" customHeight="1" x14ac:dyDescent="0.15">
      <c r="A33" s="46"/>
      <c r="B33" s="48"/>
      <c r="C33" s="48"/>
      <c r="D33" s="50"/>
      <c r="E33" s="48"/>
      <c r="F33" s="50"/>
      <c r="G33" s="50"/>
      <c r="H33" s="48"/>
      <c r="I33" s="48"/>
      <c r="J33" s="48"/>
      <c r="K33" s="57"/>
    </row>
    <row r="34" spans="1:11" ht="21" customHeight="1" x14ac:dyDescent="0.15">
      <c r="A34" s="52" t="s">
        <v>64</v>
      </c>
    </row>
    <row r="35" spans="1:11" x14ac:dyDescent="0.15">
      <c r="A35" s="15" t="s">
        <v>18</v>
      </c>
      <c r="B35" s="19"/>
      <c r="C35" s="43" t="s">
        <v>19</v>
      </c>
      <c r="D35" s="42" t="s">
        <v>0</v>
      </c>
      <c r="E35" s="42" t="s">
        <v>20</v>
      </c>
      <c r="F35" s="42" t="s">
        <v>2</v>
      </c>
      <c r="G35" s="42" t="s">
        <v>3</v>
      </c>
      <c r="H35" s="42" t="s">
        <v>4</v>
      </c>
      <c r="I35" s="42" t="s">
        <v>5</v>
      </c>
      <c r="J35" s="41" t="s">
        <v>6</v>
      </c>
      <c r="K35" s="42" t="s">
        <v>21</v>
      </c>
    </row>
    <row r="36" spans="1:11" x14ac:dyDescent="0.15">
      <c r="A36" s="85" t="s">
        <v>22</v>
      </c>
      <c r="B36" s="33" t="s">
        <v>58</v>
      </c>
      <c r="C36" s="87" t="s">
        <v>10</v>
      </c>
      <c r="D36" s="34">
        <f>部ごと!B5+部ごと!B8+部ごと!B11+部ごと!B14+部ごと!B17+部ごと!B20</f>
        <v>9499212.1999999993</v>
      </c>
      <c r="E36" s="34">
        <f>部ごと!C5+部ごと!C8+部ごと!C11+部ごと!C14+部ごと!C17+部ごと!C20</f>
        <v>89415.9</v>
      </c>
      <c r="F36" s="34">
        <f>部ごと!D5+部ごと!D8+部ごと!D11+部ごと!D14+部ごと!D17+部ごと!D20</f>
        <v>80808</v>
      </c>
      <c r="G36" s="34">
        <f>部ごと!E5+部ごと!E8+部ごと!E11+部ごと!E14+部ごと!E17+部ごと!E20</f>
        <v>2281341</v>
      </c>
      <c r="H36" s="34">
        <f>部ごと!F5+部ごと!F8+部ごと!F11+部ごと!F14+部ごと!F17+部ごと!F20</f>
        <v>319054</v>
      </c>
      <c r="I36" s="34">
        <f>部ごと!G5+部ごと!G8+部ごと!G11+部ごと!G14+部ごと!G17+部ごと!G20</f>
        <v>34939.699999999997</v>
      </c>
      <c r="J36" s="34">
        <f>部ごと!H5+部ごと!H8+部ごと!H11+部ごと!H14+部ごと!H17+部ごと!H20</f>
        <v>8101.9</v>
      </c>
      <c r="K36" s="34">
        <f>部ごと!I5+部ごと!I8+部ごと!I11+部ごと!I14+部ごと!I17+部ごと!I20</f>
        <v>47134.7</v>
      </c>
    </row>
    <row r="37" spans="1:11" x14ac:dyDescent="0.15">
      <c r="A37" s="85"/>
      <c r="B37" s="58" t="s">
        <v>60</v>
      </c>
      <c r="C37" s="87"/>
      <c r="D37" s="30">
        <f>部ごと!B6+部ごと!B9+部ごと!B12+部ごと!B15+部ごと!B18+部ごと!B21</f>
        <v>7065286</v>
      </c>
      <c r="E37" s="30">
        <f>部ごと!C6+部ごと!C9+部ごと!C12+部ごと!C15+部ごと!C18+部ごと!C21</f>
        <v>78622.3</v>
      </c>
      <c r="F37" s="30">
        <f>部ごと!D6+部ごと!D9+部ごと!D12+部ごと!D15+部ごと!D18+部ごと!D21</f>
        <v>42093.599999999999</v>
      </c>
      <c r="G37" s="30">
        <f>部ごと!E6+部ごと!E9+部ごと!E12+部ごと!E15+部ごと!E18+部ごと!E21</f>
        <v>824821</v>
      </c>
      <c r="H37" s="30">
        <f>部ごと!F6+部ごと!F9+部ごと!F12+部ごと!F15+部ごと!F18+部ごと!F21</f>
        <v>112000</v>
      </c>
      <c r="I37" s="30">
        <f>部ごと!G6+部ごと!G9+部ごと!G12+部ごと!G15+部ごと!G18+部ごと!G21</f>
        <v>44547</v>
      </c>
      <c r="J37" s="30">
        <f>部ごと!H6+部ごと!H9+部ごと!H12+部ごと!H15+部ごと!H18+部ごと!H21</f>
        <v>7562.3</v>
      </c>
      <c r="K37" s="30">
        <f>部ごと!I6+部ごと!I9+部ごと!I12+部ごと!I15+部ごと!I18+部ごと!I21</f>
        <v>36649</v>
      </c>
    </row>
    <row r="38" spans="1:11" x14ac:dyDescent="0.15">
      <c r="A38" s="85"/>
      <c r="B38" s="86" t="s">
        <v>23</v>
      </c>
      <c r="C38" s="86"/>
      <c r="D38" s="32">
        <f>D37/D36</f>
        <v>0.74377599439246134</v>
      </c>
      <c r="E38" s="17">
        <f t="shared" ref="E38:K38" si="2">E37/E36</f>
        <v>0.87928768820757841</v>
      </c>
      <c r="F38" s="17">
        <f t="shared" si="2"/>
        <v>0.52090882090882085</v>
      </c>
      <c r="G38" s="17">
        <f t="shared" si="2"/>
        <v>0.36155094744713745</v>
      </c>
      <c r="H38" s="17">
        <f t="shared" si="2"/>
        <v>0.35103775536429571</v>
      </c>
      <c r="I38" s="17">
        <f t="shared" si="2"/>
        <v>1.274968016325269</v>
      </c>
      <c r="J38" s="17">
        <f t="shared" si="2"/>
        <v>0.93339833866130173</v>
      </c>
      <c r="K38" s="17">
        <f t="shared" si="2"/>
        <v>0.77753756786401529</v>
      </c>
    </row>
    <row r="39" spans="1:11" s="22" customFormat="1" x14ac:dyDescent="0.15">
      <c r="A39" s="85"/>
      <c r="B39" s="63" t="s">
        <v>58</v>
      </c>
      <c r="C39" s="87" t="s">
        <v>24</v>
      </c>
      <c r="D39" s="34">
        <f>部ごと!B23</f>
        <v>3526952</v>
      </c>
      <c r="E39" s="34">
        <f>部ごと!C23</f>
        <v>3719.7</v>
      </c>
      <c r="F39" s="34">
        <f>部ごと!D23</f>
        <v>349.8</v>
      </c>
      <c r="G39" s="34">
        <f>部ごと!E23</f>
        <v>462000</v>
      </c>
      <c r="H39" s="34">
        <f>部ごと!F23</f>
        <v>0</v>
      </c>
      <c r="I39" s="34">
        <f>部ごと!G23</f>
        <v>51110</v>
      </c>
      <c r="J39" s="34">
        <f>部ごと!H23</f>
        <v>0</v>
      </c>
      <c r="K39" s="34">
        <f>部ごと!I23</f>
        <v>54734</v>
      </c>
    </row>
    <row r="40" spans="1:11" s="22" customFormat="1" x14ac:dyDescent="0.15">
      <c r="A40" s="85"/>
      <c r="B40" s="64" t="s">
        <v>60</v>
      </c>
      <c r="C40" s="87"/>
      <c r="D40" s="30">
        <f>部ごと!B24</f>
        <v>3426804</v>
      </c>
      <c r="E40" s="30">
        <f>部ごと!C24</f>
        <v>3789.6</v>
      </c>
      <c r="F40" s="30">
        <f>部ごと!D24</f>
        <v>116</v>
      </c>
      <c r="G40" s="30">
        <f>部ごと!E24</f>
        <v>450000</v>
      </c>
      <c r="H40" s="30">
        <f>部ごと!F24</f>
        <v>0</v>
      </c>
      <c r="I40" s="30">
        <f>部ごと!G24</f>
        <v>59972</v>
      </c>
      <c r="J40" s="30">
        <f>部ごと!H24</f>
        <v>0</v>
      </c>
      <c r="K40" s="30">
        <f>部ごと!I24</f>
        <v>55002</v>
      </c>
    </row>
    <row r="41" spans="1:11" s="22" customFormat="1" x14ac:dyDescent="0.15">
      <c r="A41" s="85"/>
      <c r="B41" s="86" t="s">
        <v>23</v>
      </c>
      <c r="C41" s="86"/>
      <c r="D41" s="32">
        <f>D40/D39</f>
        <v>0.97160494387221596</v>
      </c>
      <c r="E41" s="17">
        <f t="shared" ref="E41:K41" si="3">E40/E39</f>
        <v>1.0187918380514558</v>
      </c>
      <c r="F41" s="17">
        <f t="shared" si="3"/>
        <v>0.33161806746712408</v>
      </c>
      <c r="G41" s="17">
        <f t="shared" si="3"/>
        <v>0.97402597402597402</v>
      </c>
      <c r="H41" s="23" t="s">
        <v>43</v>
      </c>
      <c r="I41" s="17">
        <f t="shared" si="3"/>
        <v>1.1733907258853453</v>
      </c>
      <c r="J41" s="23" t="s">
        <v>46</v>
      </c>
      <c r="K41" s="17">
        <f t="shared" si="3"/>
        <v>1.0048964080827274</v>
      </c>
    </row>
    <row r="42" spans="1:11" s="22" customFormat="1" x14ac:dyDescent="0.15">
      <c r="A42" s="85"/>
      <c r="B42" s="63" t="s">
        <v>58</v>
      </c>
      <c r="C42" s="87" t="s">
        <v>25</v>
      </c>
      <c r="D42" s="34">
        <f>部ごと!B26</f>
        <v>781107</v>
      </c>
      <c r="E42" s="34">
        <f>部ごと!C26</f>
        <v>52250.3</v>
      </c>
      <c r="F42" s="34">
        <f>部ごと!D26</f>
        <v>16581.599999999999</v>
      </c>
      <c r="G42" s="34">
        <f>部ごと!E26</f>
        <v>1502</v>
      </c>
      <c r="H42" s="34">
        <f>部ごと!F26</f>
        <v>0</v>
      </c>
      <c r="I42" s="34">
        <f>部ごと!G26</f>
        <v>0</v>
      </c>
      <c r="J42" s="34">
        <f>部ごと!H26</f>
        <v>2657.3</v>
      </c>
      <c r="K42" s="34">
        <f>部ごと!I26</f>
        <v>6517</v>
      </c>
    </row>
    <row r="43" spans="1:11" s="22" customFormat="1" x14ac:dyDescent="0.15">
      <c r="A43" s="85"/>
      <c r="B43" s="64" t="s">
        <v>60</v>
      </c>
      <c r="C43" s="87"/>
      <c r="D43" s="30">
        <f>部ごと!B27</f>
        <v>698380</v>
      </c>
      <c r="E43" s="30">
        <f>部ごと!C27</f>
        <v>47678</v>
      </c>
      <c r="F43" s="30">
        <f>部ごと!D27</f>
        <v>14633</v>
      </c>
      <c r="G43" s="30">
        <f>部ごと!E27</f>
        <v>851</v>
      </c>
      <c r="H43" s="30">
        <f>部ごと!F27</f>
        <v>0</v>
      </c>
      <c r="I43" s="30">
        <f>部ごと!G27</f>
        <v>0</v>
      </c>
      <c r="J43" s="30">
        <f>部ごと!H27</f>
        <v>2569.5</v>
      </c>
      <c r="K43" s="30">
        <f>部ごと!I27</f>
        <v>6067</v>
      </c>
    </row>
    <row r="44" spans="1:11" s="22" customFormat="1" x14ac:dyDescent="0.15">
      <c r="A44" s="85"/>
      <c r="B44" s="103" t="s">
        <v>23</v>
      </c>
      <c r="C44" s="104"/>
      <c r="D44" s="32">
        <f>D43/D42</f>
        <v>0.89409005424352872</v>
      </c>
      <c r="E44" s="17">
        <f t="shared" ref="E44:K44" si="4">E43/E42</f>
        <v>0.91249236846487003</v>
      </c>
      <c r="F44" s="17">
        <f t="shared" si="4"/>
        <v>0.88248419935350031</v>
      </c>
      <c r="G44" s="17">
        <f t="shared" si="4"/>
        <v>0.56657789613848197</v>
      </c>
      <c r="H44" s="23" t="s">
        <v>43</v>
      </c>
      <c r="I44" s="23" t="s">
        <v>43</v>
      </c>
      <c r="J44" s="17">
        <f>J43/J42</f>
        <v>0.96695894328830012</v>
      </c>
      <c r="K44" s="17">
        <f t="shared" si="4"/>
        <v>0.93094982353843792</v>
      </c>
    </row>
    <row r="45" spans="1:11" s="22" customFormat="1" x14ac:dyDescent="0.15">
      <c r="A45" s="85"/>
      <c r="B45" s="63" t="s">
        <v>58</v>
      </c>
      <c r="C45" s="87" t="s">
        <v>13</v>
      </c>
      <c r="D45" s="34">
        <f>部ごと!B29</f>
        <v>525484</v>
      </c>
      <c r="E45" s="34">
        <f>部ごと!C29</f>
        <v>1945.8</v>
      </c>
      <c r="F45" s="34">
        <f>部ごと!D29</f>
        <v>26</v>
      </c>
      <c r="G45" s="34">
        <f>部ごと!E29</f>
        <v>53953</v>
      </c>
      <c r="H45" s="34">
        <f>部ごと!F29</f>
        <v>0</v>
      </c>
      <c r="I45" s="34">
        <f>部ごと!G29</f>
        <v>0</v>
      </c>
      <c r="J45" s="34">
        <f>部ごと!H29</f>
        <v>7182.8</v>
      </c>
      <c r="K45" s="34">
        <f>部ごと!I29</f>
        <v>11466</v>
      </c>
    </row>
    <row r="46" spans="1:11" s="22" customFormat="1" x14ac:dyDescent="0.15">
      <c r="A46" s="85"/>
      <c r="B46" s="64" t="s">
        <v>60</v>
      </c>
      <c r="C46" s="87"/>
      <c r="D46" s="30">
        <f>部ごと!B30</f>
        <v>538511</v>
      </c>
      <c r="E46" s="30">
        <f>部ごと!C30</f>
        <v>1847.2</v>
      </c>
      <c r="F46" s="30">
        <f>部ごと!D30</f>
        <v>0</v>
      </c>
      <c r="G46" s="30">
        <f>部ごと!E30</f>
        <v>43140</v>
      </c>
      <c r="H46" s="30">
        <f>部ごと!F30</f>
        <v>0</v>
      </c>
      <c r="I46" s="30">
        <f>部ごと!G30</f>
        <v>0</v>
      </c>
      <c r="J46" s="30">
        <f>部ごと!H30</f>
        <v>5838</v>
      </c>
      <c r="K46" s="30">
        <f>部ごと!I30</f>
        <v>14053</v>
      </c>
    </row>
    <row r="47" spans="1:11" s="22" customFormat="1" x14ac:dyDescent="0.15">
      <c r="A47" s="85"/>
      <c r="B47" s="86" t="s">
        <v>23</v>
      </c>
      <c r="C47" s="86"/>
      <c r="D47" s="32">
        <f>D46/D45</f>
        <v>1.0247904788728106</v>
      </c>
      <c r="E47" s="17">
        <f t="shared" ref="E47:K47" si="5">E46/E45</f>
        <v>0.94932675506218522</v>
      </c>
      <c r="F47" s="23" t="s">
        <v>43</v>
      </c>
      <c r="G47" s="17">
        <f t="shared" si="5"/>
        <v>0.79958482382814677</v>
      </c>
      <c r="H47" s="23" t="s">
        <v>43</v>
      </c>
      <c r="I47" s="23" t="s">
        <v>43</v>
      </c>
      <c r="J47" s="17">
        <f t="shared" si="5"/>
        <v>0.81277496241020208</v>
      </c>
      <c r="K47" s="17">
        <f t="shared" si="5"/>
        <v>1.2256235827664399</v>
      </c>
    </row>
    <row r="48" spans="1:11" s="22" customFormat="1" x14ac:dyDescent="0.15">
      <c r="A48" s="85"/>
      <c r="B48" s="63" t="s">
        <v>58</v>
      </c>
      <c r="C48" s="87" t="s">
        <v>14</v>
      </c>
      <c r="D48" s="34">
        <f>部ごと!B32</f>
        <v>113328.8</v>
      </c>
      <c r="E48" s="34">
        <f>部ごと!C32</f>
        <v>1258.7</v>
      </c>
      <c r="F48" s="34">
        <f>部ごと!D32</f>
        <v>187</v>
      </c>
      <c r="G48" s="34">
        <f>部ごと!E32</f>
        <v>1044</v>
      </c>
      <c r="H48" s="34">
        <f>部ごと!F32</f>
        <v>0</v>
      </c>
      <c r="I48" s="34">
        <f>部ごと!G32</f>
        <v>0</v>
      </c>
      <c r="J48" s="34">
        <f>部ごと!H32</f>
        <v>912.9</v>
      </c>
      <c r="K48" s="34">
        <f>部ごと!I32</f>
        <v>1971</v>
      </c>
    </row>
    <row r="49" spans="1:11" s="22" customFormat="1" x14ac:dyDescent="0.15">
      <c r="A49" s="85"/>
      <c r="B49" s="64" t="s">
        <v>60</v>
      </c>
      <c r="C49" s="87"/>
      <c r="D49" s="30">
        <f>部ごと!B33</f>
        <v>109240.9</v>
      </c>
      <c r="E49" s="30">
        <f>部ごと!C33</f>
        <v>1776.9</v>
      </c>
      <c r="F49" s="30">
        <f>部ごと!D33</f>
        <v>75.3</v>
      </c>
      <c r="G49" s="30">
        <f>部ごと!E33</f>
        <v>1216</v>
      </c>
      <c r="H49" s="30">
        <f>部ごと!F33</f>
        <v>0</v>
      </c>
      <c r="I49" s="30">
        <f>部ごと!G33</f>
        <v>0</v>
      </c>
      <c r="J49" s="30">
        <f>部ごと!H33</f>
        <v>831.2</v>
      </c>
      <c r="K49" s="30">
        <f>部ごと!I33</f>
        <v>1759.4</v>
      </c>
    </row>
    <row r="50" spans="1:11" s="22" customFormat="1" x14ac:dyDescent="0.15">
      <c r="A50" s="85"/>
      <c r="B50" s="86" t="s">
        <v>23</v>
      </c>
      <c r="C50" s="86"/>
      <c r="D50" s="32">
        <f>D49/D48</f>
        <v>0.96392885127169781</v>
      </c>
      <c r="E50" s="17">
        <f t="shared" ref="E50:K50" si="6">E49/E48</f>
        <v>1.411694605545404</v>
      </c>
      <c r="F50" s="17">
        <f t="shared" si="6"/>
        <v>0.40267379679144383</v>
      </c>
      <c r="G50" s="17">
        <f t="shared" si="6"/>
        <v>1.1647509578544062</v>
      </c>
      <c r="H50" s="23" t="s">
        <v>43</v>
      </c>
      <c r="I50" s="23" t="s">
        <v>43</v>
      </c>
      <c r="J50" s="17">
        <f t="shared" si="6"/>
        <v>0.91050498411655167</v>
      </c>
      <c r="K50" s="17">
        <f t="shared" si="6"/>
        <v>0.89264332825976667</v>
      </c>
    </row>
    <row r="51" spans="1:11" s="22" customFormat="1" x14ac:dyDescent="0.15">
      <c r="A51" s="85"/>
      <c r="B51" s="63" t="s">
        <v>58</v>
      </c>
      <c r="C51" s="87" t="s">
        <v>15</v>
      </c>
      <c r="D51" s="34">
        <f>部ごと!B35</f>
        <v>315613</v>
      </c>
      <c r="E51" s="34">
        <f>部ごと!C35</f>
        <v>2707</v>
      </c>
      <c r="F51" s="34">
        <f>部ごと!D35</f>
        <v>30</v>
      </c>
      <c r="G51" s="34">
        <f>部ごと!E35</f>
        <v>16265</v>
      </c>
      <c r="H51" s="34">
        <f>部ごと!F35</f>
        <v>13900</v>
      </c>
      <c r="I51" s="34">
        <f>部ごと!G35</f>
        <v>0</v>
      </c>
      <c r="J51" s="34">
        <f>部ごと!H35</f>
        <v>5138.2</v>
      </c>
      <c r="K51" s="34">
        <f>部ごと!I35</f>
        <v>10207</v>
      </c>
    </row>
    <row r="52" spans="1:11" s="22" customFormat="1" x14ac:dyDescent="0.15">
      <c r="A52" s="85"/>
      <c r="B52" s="64" t="s">
        <v>60</v>
      </c>
      <c r="C52" s="87"/>
      <c r="D52" s="30">
        <f>部ごと!B36</f>
        <v>379337</v>
      </c>
      <c r="E52" s="30">
        <f>部ごと!C36</f>
        <v>2084.6999999999998</v>
      </c>
      <c r="F52" s="30">
        <f>部ごと!D36</f>
        <v>0</v>
      </c>
      <c r="G52" s="30">
        <f>部ごと!E36</f>
        <v>11648</v>
      </c>
      <c r="H52" s="30">
        <f>部ごと!F36</f>
        <v>0</v>
      </c>
      <c r="I52" s="30">
        <f>部ごと!G36</f>
        <v>0</v>
      </c>
      <c r="J52" s="30">
        <f>部ごと!H36</f>
        <v>2215.1</v>
      </c>
      <c r="K52" s="30">
        <f>部ごと!I36</f>
        <v>7477</v>
      </c>
    </row>
    <row r="53" spans="1:11" s="22" customFormat="1" x14ac:dyDescent="0.15">
      <c r="A53" s="85"/>
      <c r="B53" s="86" t="s">
        <v>23</v>
      </c>
      <c r="C53" s="86"/>
      <c r="D53" s="32">
        <f>D52/D51</f>
        <v>1.2019054981892381</v>
      </c>
      <c r="E53" s="17">
        <f t="shared" ref="E53:K53" si="7">E52/E51</f>
        <v>0.77011451791651264</v>
      </c>
      <c r="F53" s="23" t="s">
        <v>43</v>
      </c>
      <c r="G53" s="17">
        <f t="shared" si="7"/>
        <v>0.71613894866277283</v>
      </c>
      <c r="H53" s="17">
        <f t="shared" si="7"/>
        <v>0</v>
      </c>
      <c r="I53" s="23" t="s">
        <v>43</v>
      </c>
      <c r="J53" s="17">
        <f t="shared" si="7"/>
        <v>0.4311042777626406</v>
      </c>
      <c r="K53" s="17">
        <f t="shared" si="7"/>
        <v>0.7325364945625551</v>
      </c>
    </row>
    <row r="54" spans="1:11" s="22" customFormat="1" x14ac:dyDescent="0.15">
      <c r="A54" s="85"/>
      <c r="B54" s="63" t="s">
        <v>58</v>
      </c>
      <c r="C54" s="87" t="s">
        <v>16</v>
      </c>
      <c r="D54" s="34">
        <f>部ごと!B38</f>
        <v>333499</v>
      </c>
      <c r="E54" s="34">
        <f>部ごと!C38</f>
        <v>2158</v>
      </c>
      <c r="F54" s="34">
        <f>部ごと!D38</f>
        <v>0</v>
      </c>
      <c r="G54" s="34">
        <f>部ごと!E38</f>
        <v>1609</v>
      </c>
      <c r="H54" s="34">
        <f>部ごと!F38</f>
        <v>0</v>
      </c>
      <c r="I54" s="34">
        <f>部ごと!G38</f>
        <v>0</v>
      </c>
      <c r="J54" s="34">
        <f>部ごと!H38</f>
        <v>1145</v>
      </c>
      <c r="K54" s="34">
        <f>部ごと!I38</f>
        <v>4811</v>
      </c>
    </row>
    <row r="55" spans="1:11" s="22" customFormat="1" x14ac:dyDescent="0.15">
      <c r="A55" s="85"/>
      <c r="B55" s="64" t="s">
        <v>60</v>
      </c>
      <c r="C55" s="87"/>
      <c r="D55" s="30">
        <f>部ごと!B39</f>
        <v>327636</v>
      </c>
      <c r="E55" s="30">
        <f>部ごと!C39</f>
        <v>2325</v>
      </c>
      <c r="F55" s="30">
        <f>部ごと!D39</f>
        <v>0</v>
      </c>
      <c r="G55" s="30">
        <f>部ごと!E39</f>
        <v>755</v>
      </c>
      <c r="H55" s="30">
        <f>部ごと!F39</f>
        <v>0</v>
      </c>
      <c r="I55" s="30">
        <f>部ごと!G39</f>
        <v>0</v>
      </c>
      <c r="J55" s="30">
        <f>部ごと!H39</f>
        <v>1218.3</v>
      </c>
      <c r="K55" s="30">
        <f>部ごと!I39</f>
        <v>4388</v>
      </c>
    </row>
    <row r="56" spans="1:11" s="22" customFormat="1" x14ac:dyDescent="0.15">
      <c r="A56" s="85"/>
      <c r="B56" s="86" t="s">
        <v>23</v>
      </c>
      <c r="C56" s="86"/>
      <c r="D56" s="32">
        <f>D55/D54</f>
        <v>0.98241973739051691</v>
      </c>
      <c r="E56" s="17">
        <f t="shared" ref="E56:K56" si="8">E55/E54</f>
        <v>1.0773864689527339</v>
      </c>
      <c r="F56" s="23" t="s">
        <v>43</v>
      </c>
      <c r="G56" s="17">
        <f t="shared" si="8"/>
        <v>0.4692355500310752</v>
      </c>
      <c r="H56" s="23" t="s">
        <v>43</v>
      </c>
      <c r="I56" s="23" t="s">
        <v>43</v>
      </c>
      <c r="J56" s="17">
        <f t="shared" si="8"/>
        <v>1.0640174672489082</v>
      </c>
      <c r="K56" s="17">
        <f t="shared" si="8"/>
        <v>0.91207649137393476</v>
      </c>
    </row>
    <row r="57" spans="1:11" s="22" customFormat="1" x14ac:dyDescent="0.15">
      <c r="A57" s="85"/>
      <c r="B57" s="63" t="s">
        <v>58</v>
      </c>
      <c r="C57" s="91" t="s">
        <v>17</v>
      </c>
      <c r="D57" s="20">
        <f>部ごと!B41</f>
        <v>655308</v>
      </c>
      <c r="E57" s="20">
        <f>部ごと!C41</f>
        <v>3261.6</v>
      </c>
      <c r="F57" s="20">
        <f>部ごと!D41</f>
        <v>102</v>
      </c>
      <c r="G57" s="20">
        <f>部ごと!E41</f>
        <v>753</v>
      </c>
      <c r="H57" s="20">
        <f>部ごと!F41</f>
        <v>0</v>
      </c>
      <c r="I57" s="20">
        <f>部ごと!G41</f>
        <v>0</v>
      </c>
      <c r="J57" s="20">
        <f>部ごと!H41</f>
        <v>32174.7</v>
      </c>
      <c r="K57" s="20">
        <f>部ごと!I41</f>
        <v>12832</v>
      </c>
    </row>
    <row r="58" spans="1:11" s="22" customFormat="1" x14ac:dyDescent="0.15">
      <c r="A58" s="85"/>
      <c r="B58" s="64" t="s">
        <v>60</v>
      </c>
      <c r="C58" s="91"/>
      <c r="D58" s="21">
        <f>部ごと!B42</f>
        <v>644382</v>
      </c>
      <c r="E58" s="21">
        <f>部ごと!C42</f>
        <v>2899.4</v>
      </c>
      <c r="F58" s="21">
        <f>部ごと!D42</f>
        <v>20</v>
      </c>
      <c r="G58" s="21">
        <f>部ごと!E42</f>
        <v>176.1</v>
      </c>
      <c r="H58" s="21">
        <f>部ごと!F42</f>
        <v>0</v>
      </c>
      <c r="I58" s="21">
        <f>部ごと!G42</f>
        <v>0</v>
      </c>
      <c r="J58" s="21">
        <f>部ごと!H42</f>
        <v>26463.34</v>
      </c>
      <c r="K58" s="21">
        <f>部ごと!I42</f>
        <v>7850</v>
      </c>
    </row>
    <row r="59" spans="1:11" s="22" customFormat="1" x14ac:dyDescent="0.15">
      <c r="A59" s="85"/>
      <c r="B59" s="67" t="s">
        <v>23</v>
      </c>
      <c r="C59" s="68"/>
      <c r="D59" s="17">
        <f>D58/D57</f>
        <v>0.98332692413338463</v>
      </c>
      <c r="E59" s="17">
        <f t="shared" ref="E59:K59" si="9">E58/E57</f>
        <v>0.88895020848663242</v>
      </c>
      <c r="F59" s="23" t="s">
        <v>43</v>
      </c>
      <c r="G59" s="17">
        <f t="shared" si="9"/>
        <v>0.2338645418326693</v>
      </c>
      <c r="H59" s="23" t="s">
        <v>43</v>
      </c>
      <c r="I59" s="23" t="s">
        <v>43</v>
      </c>
      <c r="J59" s="17">
        <f t="shared" si="9"/>
        <v>0.82248909857745367</v>
      </c>
      <c r="K59" s="17">
        <f t="shared" si="9"/>
        <v>0.61175187032418954</v>
      </c>
    </row>
    <row r="60" spans="1:11" s="22" customFormat="1" x14ac:dyDescent="0.15">
      <c r="A60" s="92" t="s">
        <v>26</v>
      </c>
      <c r="B60" s="63" t="s">
        <v>58</v>
      </c>
      <c r="C60" s="91" t="s">
        <v>56</v>
      </c>
      <c r="D60" s="55">
        <f>部ごと!B44</f>
        <v>11475978</v>
      </c>
      <c r="E60" s="20">
        <f>部ごと!C44</f>
        <v>22360.3</v>
      </c>
      <c r="F60" s="20">
        <f>部ごと!D44</f>
        <v>628.20000000000005</v>
      </c>
      <c r="G60" s="20">
        <f>部ごと!E44</f>
        <v>100</v>
      </c>
      <c r="H60" s="20">
        <f>部ごと!F44</f>
        <v>0</v>
      </c>
      <c r="I60" s="20">
        <f>部ごと!G44</f>
        <v>2</v>
      </c>
      <c r="J60" s="20">
        <f>部ごと!H44</f>
        <v>11</v>
      </c>
      <c r="K60" s="20">
        <f>部ごと!I44</f>
        <v>681</v>
      </c>
    </row>
    <row r="61" spans="1:11" s="22" customFormat="1" x14ac:dyDescent="0.15">
      <c r="A61" s="92"/>
      <c r="B61" s="64" t="s">
        <v>60</v>
      </c>
      <c r="C61" s="91"/>
      <c r="D61" s="21">
        <f>部ごと!B45</f>
        <v>16498505</v>
      </c>
      <c r="E61" s="21">
        <f>部ごと!C45</f>
        <v>23979.7</v>
      </c>
      <c r="F61" s="21">
        <f>部ごと!D45</f>
        <v>656.9</v>
      </c>
      <c r="G61" s="21">
        <f>部ごと!E45</f>
        <v>240</v>
      </c>
      <c r="H61" s="21">
        <f>部ごと!F45</f>
        <v>0</v>
      </c>
      <c r="I61" s="21">
        <f>部ごと!G45</f>
        <v>4</v>
      </c>
      <c r="J61" s="21">
        <f>部ごと!H45</f>
        <v>7.8</v>
      </c>
      <c r="K61" s="21">
        <f>部ごと!I45</f>
        <v>658</v>
      </c>
    </row>
    <row r="62" spans="1:11" s="22" customFormat="1" x14ac:dyDescent="0.15">
      <c r="A62" s="93"/>
      <c r="B62" s="67" t="s">
        <v>23</v>
      </c>
      <c r="C62" s="68"/>
      <c r="D62" s="17">
        <f>D61/D60</f>
        <v>1.4376556838990107</v>
      </c>
      <c r="E62" s="17">
        <f t="shared" ref="E62:K62" si="10">E61/E60</f>
        <v>1.0724229996914174</v>
      </c>
      <c r="F62" s="17">
        <f t="shared" si="10"/>
        <v>1.0456860872333651</v>
      </c>
      <c r="G62" s="17">
        <f t="shared" si="10"/>
        <v>2.4</v>
      </c>
      <c r="H62" s="23" t="s">
        <v>43</v>
      </c>
      <c r="I62" s="17">
        <f t="shared" si="10"/>
        <v>2</v>
      </c>
      <c r="J62" s="17">
        <f t="shared" si="10"/>
        <v>0.70909090909090911</v>
      </c>
      <c r="K62" s="17">
        <f t="shared" si="10"/>
        <v>0.96622613803230539</v>
      </c>
    </row>
    <row r="63" spans="1:11" s="22" customFormat="1" x14ac:dyDescent="0.15">
      <c r="A63" s="88" t="s">
        <v>27</v>
      </c>
      <c r="B63" s="63" t="s">
        <v>58</v>
      </c>
      <c r="C63" s="91" t="s">
        <v>11</v>
      </c>
      <c r="D63" s="20">
        <f>部ごと!B47</f>
        <v>568428.4</v>
      </c>
      <c r="E63" s="20">
        <f>部ごと!C47</f>
        <v>12323.6</v>
      </c>
      <c r="F63" s="20">
        <f>部ごと!D47</f>
        <v>9899.9</v>
      </c>
      <c r="G63" s="20">
        <f>部ごと!E47</f>
        <v>2214</v>
      </c>
      <c r="H63" s="20">
        <f>部ごと!F47</f>
        <v>28040</v>
      </c>
      <c r="I63" s="20">
        <f>部ごと!G47</f>
        <v>18266</v>
      </c>
      <c r="J63" s="20">
        <f>部ごと!H47</f>
        <v>9284.6</v>
      </c>
      <c r="K63" s="20">
        <f>部ごと!I47</f>
        <v>14716.8</v>
      </c>
    </row>
    <row r="64" spans="1:11" s="22" customFormat="1" x14ac:dyDescent="0.15">
      <c r="A64" s="89"/>
      <c r="B64" s="64" t="s">
        <v>60</v>
      </c>
      <c r="C64" s="91"/>
      <c r="D64" s="21">
        <f>部ごと!B48</f>
        <v>656402.6</v>
      </c>
      <c r="E64" s="21">
        <f>部ごと!C48</f>
        <v>8249.7000000000007</v>
      </c>
      <c r="F64" s="21">
        <f>部ごと!D48</f>
        <v>8627.7000000000007</v>
      </c>
      <c r="G64" s="21">
        <f>部ごと!E48</f>
        <v>1804</v>
      </c>
      <c r="H64" s="21">
        <f>部ごと!F48</f>
        <v>26500</v>
      </c>
      <c r="I64" s="21">
        <f>部ごと!G48</f>
        <v>28092.9</v>
      </c>
      <c r="J64" s="21">
        <f>部ごと!H48</f>
        <v>8035</v>
      </c>
      <c r="K64" s="21">
        <f>部ごと!I48</f>
        <v>14567.8</v>
      </c>
    </row>
    <row r="65" spans="1:11" s="22" customFormat="1" x14ac:dyDescent="0.15">
      <c r="A65" s="90"/>
      <c r="B65" s="67" t="s">
        <v>23</v>
      </c>
      <c r="C65" s="68"/>
      <c r="D65" s="17">
        <f>D64/D63</f>
        <v>1.1547674254136493</v>
      </c>
      <c r="E65" s="17">
        <f t="shared" ref="E65:K65" si="11">E64/E63</f>
        <v>0.66942289590704018</v>
      </c>
      <c r="F65" s="17">
        <f t="shared" si="11"/>
        <v>0.87149365145102486</v>
      </c>
      <c r="G65" s="17">
        <f t="shared" si="11"/>
        <v>0.81481481481481477</v>
      </c>
      <c r="H65" s="17">
        <f t="shared" si="11"/>
        <v>0.94507845934379453</v>
      </c>
      <c r="I65" s="17">
        <f t="shared" si="11"/>
        <v>1.5379886127230922</v>
      </c>
      <c r="J65" s="17">
        <f t="shared" si="11"/>
        <v>0.86541154169269541</v>
      </c>
      <c r="K65" s="17">
        <f t="shared" si="11"/>
        <v>0.98987551641661231</v>
      </c>
    </row>
    <row r="66" spans="1:11" x14ac:dyDescent="0.15">
      <c r="D66" s="22"/>
      <c r="E66" s="22"/>
      <c r="F66" s="24"/>
      <c r="G66" s="81"/>
      <c r="H66" s="81"/>
      <c r="I66" s="81"/>
      <c r="J66" s="81"/>
      <c r="K66" s="81"/>
    </row>
    <row r="67" spans="1:11" x14ac:dyDescent="0.15">
      <c r="D67" s="22"/>
      <c r="G67" s="22"/>
    </row>
  </sheetData>
  <mergeCells count="86">
    <mergeCell ref="A29:A30"/>
    <mergeCell ref="B29:C29"/>
    <mergeCell ref="K29:K30"/>
    <mergeCell ref="B30:C30"/>
    <mergeCell ref="B53:C53"/>
    <mergeCell ref="C36:C37"/>
    <mergeCell ref="B50:C50"/>
    <mergeCell ref="B44:C44"/>
    <mergeCell ref="C60:C61"/>
    <mergeCell ref="C48:C49"/>
    <mergeCell ref="C51:C52"/>
    <mergeCell ref="C45:C46"/>
    <mergeCell ref="B47:C47"/>
    <mergeCell ref="K15:K16"/>
    <mergeCell ref="B16:C16"/>
    <mergeCell ref="A23:A24"/>
    <mergeCell ref="B23:C23"/>
    <mergeCell ref="K23:K24"/>
    <mergeCell ref="B24:C24"/>
    <mergeCell ref="B17:C17"/>
    <mergeCell ref="B18:C18"/>
    <mergeCell ref="K17:K18"/>
    <mergeCell ref="A17:A18"/>
    <mergeCell ref="B15:C15"/>
    <mergeCell ref="A19:A20"/>
    <mergeCell ref="B19:C19"/>
    <mergeCell ref="K19:K20"/>
    <mergeCell ref="B20:C20"/>
    <mergeCell ref="A21:A22"/>
    <mergeCell ref="K13:K14"/>
    <mergeCell ref="K5:K6"/>
    <mergeCell ref="A9:A10"/>
    <mergeCell ref="B9:C9"/>
    <mergeCell ref="K9:K10"/>
    <mergeCell ref="B10:C10"/>
    <mergeCell ref="K7:K8"/>
    <mergeCell ref="B8:C8"/>
    <mergeCell ref="K11:K12"/>
    <mergeCell ref="A7:A8"/>
    <mergeCell ref="B7:C7"/>
    <mergeCell ref="A11:A12"/>
    <mergeCell ref="B5:C5"/>
    <mergeCell ref="B6:C6"/>
    <mergeCell ref="B11:C11"/>
    <mergeCell ref="B12:C12"/>
    <mergeCell ref="G66:K66"/>
    <mergeCell ref="A31:C31"/>
    <mergeCell ref="A36:A59"/>
    <mergeCell ref="B38:C38"/>
    <mergeCell ref="C39:C40"/>
    <mergeCell ref="B41:C41"/>
    <mergeCell ref="A63:A65"/>
    <mergeCell ref="C63:C64"/>
    <mergeCell ref="B65:C65"/>
    <mergeCell ref="B56:C56"/>
    <mergeCell ref="C57:C58"/>
    <mergeCell ref="B59:C59"/>
    <mergeCell ref="A60:A62"/>
    <mergeCell ref="C42:C43"/>
    <mergeCell ref="B62:C62"/>
    <mergeCell ref="C54:C55"/>
    <mergeCell ref="A5:A6"/>
    <mergeCell ref="B14:C14"/>
    <mergeCell ref="A13:A14"/>
    <mergeCell ref="A15:A16"/>
    <mergeCell ref="B13:C13"/>
    <mergeCell ref="K3:K4"/>
    <mergeCell ref="A3:C4"/>
    <mergeCell ref="D3:D4"/>
    <mergeCell ref="E3:E4"/>
    <mergeCell ref="F3:F4"/>
    <mergeCell ref="G3:G4"/>
    <mergeCell ref="H3:H4"/>
    <mergeCell ref="I3:I4"/>
    <mergeCell ref="J3:J4"/>
    <mergeCell ref="A27:A28"/>
    <mergeCell ref="B27:C27"/>
    <mergeCell ref="K27:K28"/>
    <mergeCell ref="B28:C28"/>
    <mergeCell ref="K21:K22"/>
    <mergeCell ref="B22:C22"/>
    <mergeCell ref="K25:K26"/>
    <mergeCell ref="A25:A26"/>
    <mergeCell ref="B21:C21"/>
    <mergeCell ref="B25:C25"/>
    <mergeCell ref="B26:C26"/>
  </mergeCells>
  <phoneticPr fontId="1"/>
  <pageMargins left="0.74803149606299213" right="0.35433070866141736" top="0.98425196850393704" bottom="0.78740157480314965" header="0.51181102362204722" footer="0.51181102362204722"/>
  <pageSetup paperSize="9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1" sqref="A51:J51"/>
    </sheetView>
  </sheetViews>
  <sheetFormatPr defaultRowHeight="13.5" x14ac:dyDescent="0.15"/>
  <cols>
    <col min="1" max="1" width="23.375" bestFit="1" customWidth="1"/>
    <col min="2" max="8" width="20.5" customWidth="1"/>
    <col min="9" max="9" width="20.5" style="3" customWidth="1"/>
    <col min="10" max="10" width="20.5" customWidth="1"/>
  </cols>
  <sheetData>
    <row r="1" spans="1:10" ht="27.75" customHeight="1" x14ac:dyDescent="0.15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28"/>
    </row>
    <row r="2" spans="1:10" ht="14.25" x14ac:dyDescent="0.15">
      <c r="A2" s="6"/>
      <c r="B2" s="6"/>
      <c r="C2" s="6"/>
      <c r="D2" s="6"/>
      <c r="E2" s="6"/>
      <c r="F2" s="6"/>
      <c r="G2" s="6"/>
      <c r="H2" s="6"/>
      <c r="J2" s="27" t="s">
        <v>62</v>
      </c>
    </row>
    <row r="3" spans="1:10" ht="14.25" x14ac:dyDescent="0.15">
      <c r="A3" s="6"/>
      <c r="B3" s="6"/>
      <c r="C3" s="6"/>
      <c r="D3" s="6"/>
      <c r="E3" s="6"/>
      <c r="F3" s="6"/>
      <c r="G3" s="6"/>
      <c r="H3" s="6"/>
      <c r="J3" s="27" t="s">
        <v>63</v>
      </c>
    </row>
    <row r="4" spans="1:10" s="26" customFormat="1" ht="17.25" customHeight="1" x14ac:dyDescent="0.15">
      <c r="A4" s="25"/>
      <c r="B4" s="13" t="s">
        <v>0</v>
      </c>
      <c r="C4" s="54" t="s">
        <v>28</v>
      </c>
      <c r="D4" s="54" t="s">
        <v>2</v>
      </c>
      <c r="E4" s="54" t="s">
        <v>3</v>
      </c>
      <c r="F4" s="54" t="s">
        <v>4</v>
      </c>
      <c r="G4" s="54" t="s">
        <v>5</v>
      </c>
      <c r="H4" s="54" t="s">
        <v>29</v>
      </c>
      <c r="I4" s="60" t="s">
        <v>21</v>
      </c>
      <c r="J4" s="54" t="s">
        <v>53</v>
      </c>
    </row>
    <row r="5" spans="1:10" s="3" customFormat="1" ht="17.25" customHeight="1" x14ac:dyDescent="0.15">
      <c r="A5" s="91" t="s">
        <v>38</v>
      </c>
      <c r="B5" s="8">
        <v>511</v>
      </c>
      <c r="C5" s="8">
        <v>3910.6</v>
      </c>
      <c r="D5" s="8">
        <v>981</v>
      </c>
      <c r="E5" s="8">
        <v>0</v>
      </c>
      <c r="F5" s="8">
        <v>0</v>
      </c>
      <c r="G5" s="8">
        <v>0</v>
      </c>
      <c r="H5" s="8">
        <v>0</v>
      </c>
      <c r="I5" s="4">
        <v>0</v>
      </c>
      <c r="J5" s="9">
        <v>503500</v>
      </c>
    </row>
    <row r="6" spans="1:10" s="3" customFormat="1" ht="17.25" customHeight="1" x14ac:dyDescent="0.15">
      <c r="A6" s="91"/>
      <c r="B6" s="11">
        <v>0</v>
      </c>
      <c r="C6" s="11">
        <v>1428.3</v>
      </c>
      <c r="D6" s="11">
        <v>967</v>
      </c>
      <c r="E6" s="11">
        <v>75</v>
      </c>
      <c r="F6" s="11">
        <v>0</v>
      </c>
      <c r="G6" s="11">
        <v>0</v>
      </c>
      <c r="H6" s="11">
        <v>0</v>
      </c>
      <c r="I6" s="11">
        <v>0</v>
      </c>
      <c r="J6" s="12">
        <v>120150</v>
      </c>
    </row>
    <row r="7" spans="1:10" s="3" customFormat="1" ht="17.25" customHeight="1" x14ac:dyDescent="0.15">
      <c r="A7" s="7" t="s">
        <v>23</v>
      </c>
      <c r="B7" s="10" t="s">
        <v>43</v>
      </c>
      <c r="C7" s="10">
        <f t="shared" ref="C7:J7" si="0">C6/C5</f>
        <v>0.3652380708842633</v>
      </c>
      <c r="D7" s="10">
        <f t="shared" si="0"/>
        <v>0.98572884811416916</v>
      </c>
      <c r="E7" s="10" t="s">
        <v>66</v>
      </c>
      <c r="F7" s="10" t="s">
        <v>46</v>
      </c>
      <c r="G7" s="10" t="s">
        <v>48</v>
      </c>
      <c r="H7" s="10" t="s">
        <v>43</v>
      </c>
      <c r="I7" s="61" t="s">
        <v>43</v>
      </c>
      <c r="J7" s="10">
        <f t="shared" si="0"/>
        <v>0.23862959285004964</v>
      </c>
    </row>
    <row r="8" spans="1:10" s="3" customFormat="1" ht="17.25" customHeight="1" x14ac:dyDescent="0.15">
      <c r="A8" s="110" t="s">
        <v>47</v>
      </c>
      <c r="B8" s="35">
        <v>1018163.7</v>
      </c>
      <c r="C8" s="8">
        <v>17964.599999999999</v>
      </c>
      <c r="D8" s="8">
        <v>55</v>
      </c>
      <c r="E8" s="8">
        <v>2422</v>
      </c>
      <c r="F8" s="8">
        <v>7054</v>
      </c>
      <c r="G8" s="8">
        <v>14240</v>
      </c>
      <c r="H8" s="8">
        <v>117.8</v>
      </c>
      <c r="I8" s="4">
        <v>8225.7000000000007</v>
      </c>
      <c r="J8" s="9">
        <v>1325642</v>
      </c>
    </row>
    <row r="9" spans="1:10" s="3" customFormat="1" ht="17.25" customHeight="1" x14ac:dyDescent="0.15">
      <c r="A9" s="111"/>
      <c r="B9" s="36">
        <v>1190715.7</v>
      </c>
      <c r="C9" s="11">
        <v>43515.3</v>
      </c>
      <c r="D9" s="11">
        <v>813</v>
      </c>
      <c r="E9" s="11">
        <v>2448</v>
      </c>
      <c r="F9" s="11">
        <v>0</v>
      </c>
      <c r="G9" s="11">
        <v>24672</v>
      </c>
      <c r="H9" s="11">
        <v>102.3</v>
      </c>
      <c r="I9" s="11">
        <v>5023</v>
      </c>
      <c r="J9" s="12">
        <v>6512500</v>
      </c>
    </row>
    <row r="10" spans="1:10" s="3" customFormat="1" ht="17.25" customHeight="1" x14ac:dyDescent="0.15">
      <c r="A10" s="37" t="s">
        <v>23</v>
      </c>
      <c r="B10" s="38">
        <f>B9/B8</f>
        <v>1.1694737300102136</v>
      </c>
      <c r="C10" s="10">
        <f>C9/C8</f>
        <v>2.4222804849537427</v>
      </c>
      <c r="D10" s="10">
        <f>D9/D8</f>
        <v>14.781818181818181</v>
      </c>
      <c r="E10" s="10">
        <f t="shared" ref="E10:J10" si="1">E9/E8</f>
        <v>1.0107349298100743</v>
      </c>
      <c r="F10" s="10">
        <f t="shared" si="1"/>
        <v>0</v>
      </c>
      <c r="G10" s="10">
        <f t="shared" si="1"/>
        <v>1.7325842696629215</v>
      </c>
      <c r="H10" s="10">
        <f t="shared" si="1"/>
        <v>0.86842105263157898</v>
      </c>
      <c r="I10" s="61">
        <f t="shared" si="1"/>
        <v>0.61064711817839201</v>
      </c>
      <c r="J10" s="10">
        <f t="shared" si="1"/>
        <v>4.9127139906550941</v>
      </c>
    </row>
    <row r="11" spans="1:10" s="3" customFormat="1" ht="17.25" customHeight="1" x14ac:dyDescent="0.15">
      <c r="A11" s="87" t="s">
        <v>34</v>
      </c>
      <c r="B11" s="35">
        <v>8163280</v>
      </c>
      <c r="C11" s="35">
        <v>22739.1</v>
      </c>
      <c r="D11" s="35">
        <v>78996.3</v>
      </c>
      <c r="E11" s="35">
        <v>2277490</v>
      </c>
      <c r="F11" s="35">
        <v>312000</v>
      </c>
      <c r="G11" s="35">
        <v>10958</v>
      </c>
      <c r="H11" s="35">
        <v>364.1</v>
      </c>
      <c r="I11" s="40">
        <v>22973</v>
      </c>
      <c r="J11" s="44">
        <v>854486</v>
      </c>
    </row>
    <row r="12" spans="1:10" s="3" customFormat="1" ht="17.25" customHeight="1" x14ac:dyDescent="0.15">
      <c r="A12" s="87"/>
      <c r="B12" s="36">
        <v>5496150</v>
      </c>
      <c r="C12" s="36">
        <v>17721</v>
      </c>
      <c r="D12" s="36">
        <v>38592.5</v>
      </c>
      <c r="E12" s="36">
        <v>820255</v>
      </c>
      <c r="F12" s="36">
        <v>112000</v>
      </c>
      <c r="G12" s="36">
        <v>11325</v>
      </c>
      <c r="H12" s="36">
        <v>257.2</v>
      </c>
      <c r="I12" s="36">
        <v>18391</v>
      </c>
      <c r="J12" s="45">
        <v>414000</v>
      </c>
    </row>
    <row r="13" spans="1:10" s="3" customFormat="1" ht="17.25" customHeight="1" x14ac:dyDescent="0.15">
      <c r="A13" s="37" t="s">
        <v>23</v>
      </c>
      <c r="B13" s="38">
        <f t="shared" ref="B13:J13" si="2">B12/B11</f>
        <v>0.67327716310110641</v>
      </c>
      <c r="C13" s="38">
        <f t="shared" si="2"/>
        <v>0.77931844268242811</v>
      </c>
      <c r="D13" s="38">
        <f t="shared" si="2"/>
        <v>0.48853553900625724</v>
      </c>
      <c r="E13" s="38">
        <f t="shared" si="2"/>
        <v>0.36015745403931521</v>
      </c>
      <c r="F13" s="38">
        <f t="shared" si="2"/>
        <v>0.35897435897435898</v>
      </c>
      <c r="G13" s="38">
        <f t="shared" si="2"/>
        <v>1.0334915130498266</v>
      </c>
      <c r="H13" s="38">
        <f t="shared" si="2"/>
        <v>0.70639934084042832</v>
      </c>
      <c r="I13" s="62">
        <f t="shared" si="2"/>
        <v>0.80054846994297657</v>
      </c>
      <c r="J13" s="38">
        <f t="shared" si="2"/>
        <v>0.48450179406099103</v>
      </c>
    </row>
    <row r="14" spans="1:10" s="3" customFormat="1" ht="17.25" customHeight="1" x14ac:dyDescent="0.15">
      <c r="A14" s="87" t="s">
        <v>30</v>
      </c>
      <c r="B14" s="35">
        <v>195665.5</v>
      </c>
      <c r="C14" s="8">
        <v>17484.400000000001</v>
      </c>
      <c r="D14" s="8">
        <v>0</v>
      </c>
      <c r="E14" s="8">
        <v>1429</v>
      </c>
      <c r="F14" s="8">
        <v>0</v>
      </c>
      <c r="G14" s="8">
        <v>9741.7000000000007</v>
      </c>
      <c r="H14" s="8">
        <v>7620</v>
      </c>
      <c r="I14" s="4">
        <v>11395</v>
      </c>
      <c r="J14" s="9">
        <v>1941857</v>
      </c>
    </row>
    <row r="15" spans="1:10" s="3" customFormat="1" ht="17.25" customHeight="1" x14ac:dyDescent="0.15">
      <c r="A15" s="87"/>
      <c r="B15" s="36">
        <v>237158.3</v>
      </c>
      <c r="C15" s="11">
        <v>13847.8</v>
      </c>
      <c r="D15" s="11">
        <v>0</v>
      </c>
      <c r="E15" s="11">
        <v>2043</v>
      </c>
      <c r="F15" s="11">
        <v>0</v>
      </c>
      <c r="G15" s="11">
        <v>8550</v>
      </c>
      <c r="H15" s="11">
        <v>7202.8</v>
      </c>
      <c r="I15" s="11">
        <v>9244</v>
      </c>
      <c r="J15" s="12">
        <v>1073907</v>
      </c>
    </row>
    <row r="16" spans="1:10" s="3" customFormat="1" ht="17.25" customHeight="1" x14ac:dyDescent="0.15">
      <c r="A16" s="37" t="s">
        <v>23</v>
      </c>
      <c r="B16" s="38">
        <f>B15/B14</f>
        <v>1.2120598674779151</v>
      </c>
      <c r="C16" s="10">
        <f>C15/C14</f>
        <v>0.79200887648418006</v>
      </c>
      <c r="D16" s="10" t="s">
        <v>43</v>
      </c>
      <c r="E16" s="10">
        <f t="shared" ref="E16:J16" si="3">E15/E14</f>
        <v>1.4296710986703989</v>
      </c>
      <c r="F16" s="10" t="s">
        <v>43</v>
      </c>
      <c r="G16" s="10">
        <f t="shared" si="3"/>
        <v>0.87767022182986532</v>
      </c>
      <c r="H16" s="10">
        <f t="shared" si="3"/>
        <v>0.94524934383202097</v>
      </c>
      <c r="I16" s="61">
        <f t="shared" si="3"/>
        <v>0.81123299692847739</v>
      </c>
      <c r="J16" s="10">
        <f t="shared" si="3"/>
        <v>0.55303093894143596</v>
      </c>
    </row>
    <row r="17" spans="1:10" s="3" customFormat="1" ht="17.25" customHeight="1" x14ac:dyDescent="0.15">
      <c r="A17" s="87" t="s">
        <v>39</v>
      </c>
      <c r="B17" s="35">
        <v>0</v>
      </c>
      <c r="C17" s="8">
        <v>8022.3</v>
      </c>
      <c r="D17" s="8">
        <v>759.7</v>
      </c>
      <c r="E17" s="8">
        <v>0</v>
      </c>
      <c r="F17" s="8">
        <v>0</v>
      </c>
      <c r="G17" s="8">
        <v>0</v>
      </c>
      <c r="H17" s="8">
        <v>0</v>
      </c>
      <c r="I17" s="4">
        <v>0</v>
      </c>
      <c r="J17" s="9">
        <v>289400</v>
      </c>
    </row>
    <row r="18" spans="1:10" s="3" customFormat="1" ht="17.25" customHeight="1" x14ac:dyDescent="0.15">
      <c r="A18" s="87"/>
      <c r="B18" s="36">
        <v>17492</v>
      </c>
      <c r="C18" s="11">
        <v>239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1600</v>
      </c>
    </row>
    <row r="19" spans="1:10" s="3" customFormat="1" ht="17.25" customHeight="1" x14ac:dyDescent="0.15">
      <c r="A19" s="37" t="s">
        <v>23</v>
      </c>
      <c r="B19" s="10" t="s">
        <v>65</v>
      </c>
      <c r="C19" s="10">
        <f>C18/C17</f>
        <v>2.9791954925644765E-2</v>
      </c>
      <c r="D19" s="10">
        <f>D18/D17</f>
        <v>0</v>
      </c>
      <c r="E19" s="10" t="s">
        <v>46</v>
      </c>
      <c r="F19" s="10" t="s">
        <v>46</v>
      </c>
      <c r="G19" s="10" t="s">
        <v>43</v>
      </c>
      <c r="H19" s="10" t="s">
        <v>43</v>
      </c>
      <c r="I19" s="61" t="s">
        <v>46</v>
      </c>
      <c r="J19" s="10">
        <f>J18/J17</f>
        <v>5.5286800276433999E-3</v>
      </c>
    </row>
    <row r="20" spans="1:10" s="3" customFormat="1" ht="17.25" customHeight="1" x14ac:dyDescent="0.15">
      <c r="A20" s="87" t="s">
        <v>40</v>
      </c>
      <c r="B20" s="35">
        <v>121592</v>
      </c>
      <c r="C20" s="8">
        <v>19294.900000000001</v>
      </c>
      <c r="D20" s="8">
        <v>16</v>
      </c>
      <c r="E20" s="8">
        <v>0</v>
      </c>
      <c r="F20" s="8">
        <v>0</v>
      </c>
      <c r="G20" s="8">
        <v>0</v>
      </c>
      <c r="H20" s="8">
        <v>0</v>
      </c>
      <c r="I20" s="4">
        <v>4541</v>
      </c>
      <c r="J20" s="9">
        <v>589500</v>
      </c>
    </row>
    <row r="21" spans="1:10" s="3" customFormat="1" ht="17.25" customHeight="1" x14ac:dyDescent="0.15">
      <c r="A21" s="87"/>
      <c r="B21" s="36">
        <v>123770</v>
      </c>
      <c r="C21" s="11">
        <v>1870.9</v>
      </c>
      <c r="D21" s="11">
        <v>1721.1</v>
      </c>
      <c r="E21" s="11">
        <v>0</v>
      </c>
      <c r="F21" s="11">
        <v>0</v>
      </c>
      <c r="G21" s="11">
        <v>0</v>
      </c>
      <c r="H21" s="11">
        <v>0</v>
      </c>
      <c r="I21" s="11">
        <v>3991</v>
      </c>
      <c r="J21" s="12">
        <v>0</v>
      </c>
    </row>
    <row r="22" spans="1:10" s="3" customFormat="1" ht="17.25" customHeight="1" x14ac:dyDescent="0.15">
      <c r="A22" s="39" t="s">
        <v>23</v>
      </c>
      <c r="B22" s="38">
        <f>B21/B20</f>
        <v>1.0179123626554378</v>
      </c>
      <c r="C22" s="10">
        <f>C21/C20</f>
        <v>9.696344629928115E-2</v>
      </c>
      <c r="D22" s="10">
        <f>D21/D20</f>
        <v>107.56874999999999</v>
      </c>
      <c r="E22" s="10" t="s">
        <v>43</v>
      </c>
      <c r="F22" s="10" t="s">
        <v>43</v>
      </c>
      <c r="G22" s="10" t="s">
        <v>43</v>
      </c>
      <c r="H22" s="10" t="s">
        <v>43</v>
      </c>
      <c r="I22" s="61">
        <f>I21/I20</f>
        <v>0.87888130367760409</v>
      </c>
      <c r="J22" s="10">
        <f>J21/J20</f>
        <v>0</v>
      </c>
    </row>
    <row r="23" spans="1:10" s="3" customFormat="1" ht="17.25" customHeight="1" x14ac:dyDescent="0.15">
      <c r="A23" s="87" t="s">
        <v>33</v>
      </c>
      <c r="B23" s="40">
        <v>3526952</v>
      </c>
      <c r="C23" s="4">
        <v>3719.7</v>
      </c>
      <c r="D23" s="4">
        <v>349.8</v>
      </c>
      <c r="E23" s="4">
        <v>462000</v>
      </c>
      <c r="F23" s="4">
        <v>0</v>
      </c>
      <c r="G23" s="4">
        <v>51110</v>
      </c>
      <c r="H23" s="4">
        <v>0</v>
      </c>
      <c r="I23" s="4">
        <v>54734</v>
      </c>
      <c r="J23" s="5">
        <v>1925000</v>
      </c>
    </row>
    <row r="24" spans="1:10" s="3" customFormat="1" ht="17.25" customHeight="1" x14ac:dyDescent="0.15">
      <c r="A24" s="87"/>
      <c r="B24" s="36">
        <v>3426804</v>
      </c>
      <c r="C24" s="11">
        <v>3789.6</v>
      </c>
      <c r="D24" s="11">
        <v>116</v>
      </c>
      <c r="E24" s="11">
        <v>450000</v>
      </c>
      <c r="F24" s="11">
        <v>0</v>
      </c>
      <c r="G24" s="11">
        <v>59972</v>
      </c>
      <c r="H24" s="11">
        <v>0</v>
      </c>
      <c r="I24" s="11">
        <v>55002</v>
      </c>
      <c r="J24" s="12">
        <v>1903000</v>
      </c>
    </row>
    <row r="25" spans="1:10" s="3" customFormat="1" ht="17.25" customHeight="1" x14ac:dyDescent="0.15">
      <c r="A25" s="39" t="s">
        <v>23</v>
      </c>
      <c r="B25" s="38">
        <f>B24/B23</f>
        <v>0.97160494387221596</v>
      </c>
      <c r="C25" s="10">
        <f>C24/C23</f>
        <v>1.0187918380514558</v>
      </c>
      <c r="D25" s="10">
        <f>D24/D23</f>
        <v>0.33161806746712408</v>
      </c>
      <c r="E25" s="10">
        <f>E24/E23</f>
        <v>0.97402597402597402</v>
      </c>
      <c r="F25" s="10" t="s">
        <v>46</v>
      </c>
      <c r="G25" s="10">
        <f>G24/G23</f>
        <v>1.1733907258853453</v>
      </c>
      <c r="H25" s="10" t="s">
        <v>43</v>
      </c>
      <c r="I25" s="61">
        <f>I24/I23</f>
        <v>1.0048964080827274</v>
      </c>
      <c r="J25" s="10">
        <f>J24/J23</f>
        <v>0.98857142857142855</v>
      </c>
    </row>
    <row r="26" spans="1:10" s="3" customFormat="1" ht="17.25" customHeight="1" x14ac:dyDescent="0.15">
      <c r="A26" s="87" t="s">
        <v>32</v>
      </c>
      <c r="B26" s="40">
        <v>781107</v>
      </c>
      <c r="C26" s="4">
        <v>52250.3</v>
      </c>
      <c r="D26" s="4">
        <v>16581.599999999999</v>
      </c>
      <c r="E26" s="4">
        <v>1502</v>
      </c>
      <c r="F26" s="4">
        <v>0</v>
      </c>
      <c r="G26" s="4">
        <v>0</v>
      </c>
      <c r="H26" s="4">
        <v>2657.3</v>
      </c>
      <c r="I26" s="4">
        <v>6517</v>
      </c>
      <c r="J26" s="5">
        <v>246000</v>
      </c>
    </row>
    <row r="27" spans="1:10" s="3" customFormat="1" ht="17.25" customHeight="1" x14ac:dyDescent="0.15">
      <c r="A27" s="87"/>
      <c r="B27" s="36">
        <v>698380</v>
      </c>
      <c r="C27" s="11">
        <v>47678</v>
      </c>
      <c r="D27" s="11">
        <v>14633</v>
      </c>
      <c r="E27" s="11">
        <v>851</v>
      </c>
      <c r="F27" s="11">
        <v>0</v>
      </c>
      <c r="G27" s="11">
        <v>0</v>
      </c>
      <c r="H27" s="11">
        <v>2569.5</v>
      </c>
      <c r="I27" s="11">
        <v>6067</v>
      </c>
      <c r="J27" s="12">
        <v>217560</v>
      </c>
    </row>
    <row r="28" spans="1:10" s="3" customFormat="1" ht="17.25" customHeight="1" x14ac:dyDescent="0.15">
      <c r="A28" s="39" t="s">
        <v>23</v>
      </c>
      <c r="B28" s="38">
        <f>B27/B26</f>
        <v>0.89409005424352872</v>
      </c>
      <c r="C28" s="10">
        <f>C27/C26</f>
        <v>0.91249236846487003</v>
      </c>
      <c r="D28" s="10">
        <f>D27/D26</f>
        <v>0.88248419935350031</v>
      </c>
      <c r="E28" s="10">
        <f>E27/E26</f>
        <v>0.56657789613848197</v>
      </c>
      <c r="F28" s="10" t="s">
        <v>43</v>
      </c>
      <c r="G28" s="10" t="s">
        <v>43</v>
      </c>
      <c r="H28" s="10">
        <f>H27/H26</f>
        <v>0.96695894328830012</v>
      </c>
      <c r="I28" s="61">
        <f>I27/I26</f>
        <v>0.93094982353843792</v>
      </c>
      <c r="J28" s="10">
        <f>J27/J26</f>
        <v>0.88439024390243903</v>
      </c>
    </row>
    <row r="29" spans="1:10" s="3" customFormat="1" ht="17.25" customHeight="1" x14ac:dyDescent="0.15">
      <c r="A29" s="87" t="s">
        <v>13</v>
      </c>
      <c r="B29" s="40">
        <v>525484</v>
      </c>
      <c r="C29" s="4">
        <v>1945.8</v>
      </c>
      <c r="D29" s="4">
        <v>26</v>
      </c>
      <c r="E29" s="4">
        <v>53953</v>
      </c>
      <c r="F29" s="4">
        <v>0</v>
      </c>
      <c r="G29" s="4">
        <v>0</v>
      </c>
      <c r="H29" s="4">
        <v>7182.8</v>
      </c>
      <c r="I29" s="4">
        <v>11466</v>
      </c>
      <c r="J29" s="5">
        <v>167000</v>
      </c>
    </row>
    <row r="30" spans="1:10" s="3" customFormat="1" ht="17.25" customHeight="1" x14ac:dyDescent="0.15">
      <c r="A30" s="87"/>
      <c r="B30" s="36">
        <v>538511</v>
      </c>
      <c r="C30" s="11">
        <v>1847.2</v>
      </c>
      <c r="D30" s="11">
        <v>0</v>
      </c>
      <c r="E30" s="11">
        <v>43140</v>
      </c>
      <c r="F30" s="11">
        <v>0</v>
      </c>
      <c r="G30" s="11">
        <v>0</v>
      </c>
      <c r="H30" s="11">
        <v>5838</v>
      </c>
      <c r="I30" s="11">
        <v>14053</v>
      </c>
      <c r="J30" s="12">
        <v>201000</v>
      </c>
    </row>
    <row r="31" spans="1:10" s="3" customFormat="1" ht="17.25" customHeight="1" x14ac:dyDescent="0.15">
      <c r="A31" s="39" t="s">
        <v>23</v>
      </c>
      <c r="B31" s="38">
        <f>B30/B29</f>
        <v>1.0247904788728106</v>
      </c>
      <c r="C31" s="10">
        <f>C30/C29</f>
        <v>0.94932675506218522</v>
      </c>
      <c r="D31" s="10" t="s">
        <v>43</v>
      </c>
      <c r="E31" s="10">
        <f>E30/E29</f>
        <v>0.79958482382814677</v>
      </c>
      <c r="F31" s="10" t="s">
        <v>43</v>
      </c>
      <c r="G31" s="10" t="s">
        <v>43</v>
      </c>
      <c r="H31" s="10">
        <f>H30/H29</f>
        <v>0.81277496241020208</v>
      </c>
      <c r="I31" s="61">
        <f>I30/I29</f>
        <v>1.2256235827664399</v>
      </c>
      <c r="J31" s="10">
        <f>J30/J29</f>
        <v>1.2035928143712575</v>
      </c>
    </row>
    <row r="32" spans="1:10" s="3" customFormat="1" ht="17.25" customHeight="1" x14ac:dyDescent="0.15">
      <c r="A32" s="87" t="s">
        <v>14</v>
      </c>
      <c r="B32" s="40">
        <v>113328.8</v>
      </c>
      <c r="C32" s="4">
        <v>1258.7</v>
      </c>
      <c r="D32" s="4">
        <v>187</v>
      </c>
      <c r="E32" s="4">
        <v>1044</v>
      </c>
      <c r="F32" s="4">
        <v>0</v>
      </c>
      <c r="G32" s="4">
        <v>0</v>
      </c>
      <c r="H32" s="4">
        <v>912.9</v>
      </c>
      <c r="I32" s="4">
        <v>1971</v>
      </c>
      <c r="J32" s="5">
        <v>102500</v>
      </c>
    </row>
    <row r="33" spans="1:10" s="3" customFormat="1" ht="17.25" customHeight="1" x14ac:dyDescent="0.15">
      <c r="A33" s="87"/>
      <c r="B33" s="36">
        <v>109240.9</v>
      </c>
      <c r="C33" s="11">
        <v>1776.9</v>
      </c>
      <c r="D33" s="11">
        <v>75.3</v>
      </c>
      <c r="E33" s="11">
        <v>1216</v>
      </c>
      <c r="F33" s="11">
        <v>0</v>
      </c>
      <c r="G33" s="11">
        <v>0</v>
      </c>
      <c r="H33" s="11">
        <v>831.2</v>
      </c>
      <c r="I33" s="11">
        <v>1759.4</v>
      </c>
      <c r="J33" s="12">
        <v>100000</v>
      </c>
    </row>
    <row r="34" spans="1:10" s="3" customFormat="1" ht="17.25" customHeight="1" x14ac:dyDescent="0.15">
      <c r="A34" s="39" t="s">
        <v>23</v>
      </c>
      <c r="B34" s="38">
        <f>B33/B32</f>
        <v>0.96392885127169781</v>
      </c>
      <c r="C34" s="10">
        <f>C33/C32</f>
        <v>1.411694605545404</v>
      </c>
      <c r="D34" s="10">
        <f>D33/D32</f>
        <v>0.40267379679144383</v>
      </c>
      <c r="E34" s="10">
        <f>E33/E32</f>
        <v>1.1647509578544062</v>
      </c>
      <c r="F34" s="10" t="s">
        <v>43</v>
      </c>
      <c r="G34" s="10" t="s">
        <v>46</v>
      </c>
      <c r="H34" s="10">
        <f>H33/H32</f>
        <v>0.91050498411655167</v>
      </c>
      <c r="I34" s="61">
        <f>I33/I32</f>
        <v>0.89264332825976667</v>
      </c>
      <c r="J34" s="10">
        <f>J33/J32</f>
        <v>0.97560975609756095</v>
      </c>
    </row>
    <row r="35" spans="1:10" s="3" customFormat="1" ht="17.25" customHeight="1" x14ac:dyDescent="0.15">
      <c r="A35" s="87" t="s">
        <v>15</v>
      </c>
      <c r="B35" s="40">
        <v>315613</v>
      </c>
      <c r="C35" s="4">
        <v>2707</v>
      </c>
      <c r="D35" s="4">
        <v>30</v>
      </c>
      <c r="E35" s="4">
        <v>16265</v>
      </c>
      <c r="F35" s="4">
        <v>13900</v>
      </c>
      <c r="G35" s="4">
        <v>0</v>
      </c>
      <c r="H35" s="4">
        <v>5138.2</v>
      </c>
      <c r="I35" s="4">
        <v>10207</v>
      </c>
      <c r="J35" s="5">
        <v>105000</v>
      </c>
    </row>
    <row r="36" spans="1:10" s="3" customFormat="1" ht="17.25" customHeight="1" x14ac:dyDescent="0.15">
      <c r="A36" s="87"/>
      <c r="B36" s="36">
        <v>379337</v>
      </c>
      <c r="C36" s="11">
        <v>2084.6999999999998</v>
      </c>
      <c r="D36" s="11">
        <v>0</v>
      </c>
      <c r="E36" s="11">
        <v>11648</v>
      </c>
      <c r="F36" s="11">
        <v>0</v>
      </c>
      <c r="G36" s="11">
        <v>0</v>
      </c>
      <c r="H36" s="11">
        <v>2215.1</v>
      </c>
      <c r="I36" s="11">
        <v>7477</v>
      </c>
      <c r="J36" s="12">
        <v>116000</v>
      </c>
    </row>
    <row r="37" spans="1:10" s="3" customFormat="1" ht="17.25" customHeight="1" x14ac:dyDescent="0.15">
      <c r="A37" s="39" t="s">
        <v>23</v>
      </c>
      <c r="B37" s="38">
        <f>B36/B35</f>
        <v>1.2019054981892381</v>
      </c>
      <c r="C37" s="10">
        <f>C36/C35</f>
        <v>0.77011451791651264</v>
      </c>
      <c r="D37" s="10" t="s">
        <v>43</v>
      </c>
      <c r="E37" s="10">
        <f t="shared" ref="E37:J37" si="4">E36/E35</f>
        <v>0.71613894866277283</v>
      </c>
      <c r="F37" s="10">
        <f t="shared" si="4"/>
        <v>0</v>
      </c>
      <c r="G37" s="10" t="s">
        <v>48</v>
      </c>
      <c r="H37" s="10">
        <f t="shared" si="4"/>
        <v>0.4311042777626406</v>
      </c>
      <c r="I37" s="61">
        <f t="shared" si="4"/>
        <v>0.7325364945625551</v>
      </c>
      <c r="J37" s="10">
        <f t="shared" si="4"/>
        <v>1.1047619047619048</v>
      </c>
    </row>
    <row r="38" spans="1:10" s="3" customFormat="1" ht="17.25" customHeight="1" x14ac:dyDescent="0.15">
      <c r="A38" s="108" t="s">
        <v>16</v>
      </c>
      <c r="B38" s="40">
        <v>333499</v>
      </c>
      <c r="C38" s="4">
        <v>2158</v>
      </c>
      <c r="D38" s="4">
        <v>0</v>
      </c>
      <c r="E38" s="4">
        <v>1609</v>
      </c>
      <c r="F38" s="4">
        <v>0</v>
      </c>
      <c r="G38" s="4">
        <v>0</v>
      </c>
      <c r="H38" s="4">
        <v>1145</v>
      </c>
      <c r="I38" s="4">
        <v>4811</v>
      </c>
      <c r="J38" s="5">
        <v>135000</v>
      </c>
    </row>
    <row r="39" spans="1:10" s="3" customFormat="1" ht="17.25" customHeight="1" x14ac:dyDescent="0.15">
      <c r="A39" s="109"/>
      <c r="B39" s="36">
        <v>327636</v>
      </c>
      <c r="C39" s="11">
        <v>2325</v>
      </c>
      <c r="D39" s="11">
        <v>0</v>
      </c>
      <c r="E39" s="11">
        <v>755</v>
      </c>
      <c r="F39" s="11">
        <v>0</v>
      </c>
      <c r="G39" s="11">
        <v>0</v>
      </c>
      <c r="H39" s="11">
        <v>1218.3</v>
      </c>
      <c r="I39" s="11">
        <v>4388</v>
      </c>
      <c r="J39" s="12">
        <v>135000</v>
      </c>
    </row>
    <row r="40" spans="1:10" s="3" customFormat="1" ht="17.25" customHeight="1" x14ac:dyDescent="0.15">
      <c r="A40" s="39" t="s">
        <v>23</v>
      </c>
      <c r="B40" s="38">
        <f>B39/B38</f>
        <v>0.98241973739051691</v>
      </c>
      <c r="C40" s="10">
        <f>C39/C38</f>
        <v>1.0773864689527339</v>
      </c>
      <c r="D40" s="10" t="s">
        <v>43</v>
      </c>
      <c r="E40" s="10">
        <f t="shared" ref="E40:J40" si="5">E39/E38</f>
        <v>0.4692355500310752</v>
      </c>
      <c r="F40" s="10" t="s">
        <v>43</v>
      </c>
      <c r="G40" s="10" t="s">
        <v>48</v>
      </c>
      <c r="H40" s="10">
        <f t="shared" si="5"/>
        <v>1.0640174672489082</v>
      </c>
      <c r="I40" s="61">
        <f t="shared" si="5"/>
        <v>0.91207649137393476</v>
      </c>
      <c r="J40" s="10">
        <f t="shared" si="5"/>
        <v>1</v>
      </c>
    </row>
    <row r="41" spans="1:10" s="3" customFormat="1" ht="17.25" customHeight="1" x14ac:dyDescent="0.15">
      <c r="A41" s="91" t="s">
        <v>17</v>
      </c>
      <c r="B41" s="4">
        <v>655308</v>
      </c>
      <c r="C41" s="4">
        <v>3261.6</v>
      </c>
      <c r="D41" s="4">
        <v>102</v>
      </c>
      <c r="E41" s="4">
        <v>753</v>
      </c>
      <c r="F41" s="4">
        <v>0</v>
      </c>
      <c r="G41" s="4">
        <v>0</v>
      </c>
      <c r="H41" s="4">
        <v>32174.7</v>
      </c>
      <c r="I41" s="4">
        <v>12832</v>
      </c>
      <c r="J41" s="5">
        <v>170000</v>
      </c>
    </row>
    <row r="42" spans="1:10" s="3" customFormat="1" ht="17.25" customHeight="1" x14ac:dyDescent="0.15">
      <c r="A42" s="91"/>
      <c r="B42" s="11">
        <v>644382</v>
      </c>
      <c r="C42" s="11">
        <v>2899.4</v>
      </c>
      <c r="D42" s="11">
        <v>20</v>
      </c>
      <c r="E42" s="11">
        <v>176.1</v>
      </c>
      <c r="F42" s="11">
        <v>0</v>
      </c>
      <c r="G42" s="11">
        <v>0</v>
      </c>
      <c r="H42" s="11">
        <v>26463.34</v>
      </c>
      <c r="I42" s="11">
        <v>7850</v>
      </c>
      <c r="J42" s="12">
        <v>210000</v>
      </c>
    </row>
    <row r="43" spans="1:10" s="3" customFormat="1" ht="17.25" customHeight="1" x14ac:dyDescent="0.15">
      <c r="A43" s="2" t="s">
        <v>23</v>
      </c>
      <c r="B43" s="10">
        <f>B42/B41</f>
        <v>0.98332692413338463</v>
      </c>
      <c r="C43" s="10">
        <f>C42/C41</f>
        <v>0.88895020848663242</v>
      </c>
      <c r="D43" s="10">
        <f>D42/D41</f>
        <v>0.19607843137254902</v>
      </c>
      <c r="E43" s="10">
        <f>E42/E41</f>
        <v>0.2338645418326693</v>
      </c>
      <c r="F43" s="10" t="s">
        <v>43</v>
      </c>
      <c r="G43" s="10" t="s">
        <v>43</v>
      </c>
      <c r="H43" s="10">
        <f>H42/H41</f>
        <v>0.82248909857745367</v>
      </c>
      <c r="I43" s="61">
        <f>I42/I41</f>
        <v>0.61175187032418954</v>
      </c>
      <c r="J43" s="10">
        <f>J42/J41</f>
        <v>1.2352941176470589</v>
      </c>
    </row>
    <row r="44" spans="1:10" s="3" customFormat="1" ht="17.25" customHeight="1" x14ac:dyDescent="0.15">
      <c r="A44" s="91" t="s">
        <v>12</v>
      </c>
      <c r="B44" s="4">
        <v>11475978</v>
      </c>
      <c r="C44" s="4">
        <v>22360.3</v>
      </c>
      <c r="D44" s="4">
        <v>628.20000000000005</v>
      </c>
      <c r="E44" s="4">
        <v>100</v>
      </c>
      <c r="F44" s="4">
        <v>0</v>
      </c>
      <c r="G44" s="4">
        <v>2</v>
      </c>
      <c r="H44" s="4">
        <v>11</v>
      </c>
      <c r="I44" s="4">
        <v>681</v>
      </c>
      <c r="J44" s="5">
        <v>641500</v>
      </c>
    </row>
    <row r="45" spans="1:10" s="3" customFormat="1" ht="17.25" customHeight="1" x14ac:dyDescent="0.15">
      <c r="A45" s="91"/>
      <c r="B45" s="11">
        <v>16498505</v>
      </c>
      <c r="C45" s="11">
        <v>23979.7</v>
      </c>
      <c r="D45" s="11">
        <v>656.9</v>
      </c>
      <c r="E45" s="11">
        <v>240</v>
      </c>
      <c r="F45" s="11">
        <v>0</v>
      </c>
      <c r="G45" s="11">
        <v>4</v>
      </c>
      <c r="H45" s="11">
        <v>7.8</v>
      </c>
      <c r="I45" s="11">
        <v>658</v>
      </c>
      <c r="J45" s="12">
        <v>498000</v>
      </c>
    </row>
    <row r="46" spans="1:10" s="3" customFormat="1" ht="17.25" customHeight="1" x14ac:dyDescent="0.15">
      <c r="A46" s="2" t="s">
        <v>23</v>
      </c>
      <c r="B46" s="10">
        <f>B45/B44</f>
        <v>1.4376556838990107</v>
      </c>
      <c r="C46" s="10">
        <f>C45/C44</f>
        <v>1.0724229996914174</v>
      </c>
      <c r="D46" s="10">
        <f>D45/D44</f>
        <v>1.0456860872333651</v>
      </c>
      <c r="E46" s="10">
        <f>E45/E44</f>
        <v>2.4</v>
      </c>
      <c r="F46" s="10" t="s">
        <v>43</v>
      </c>
      <c r="G46" s="10">
        <f>G45/G44</f>
        <v>2</v>
      </c>
      <c r="H46" s="10">
        <f>H45/H44</f>
        <v>0.70909090909090911</v>
      </c>
      <c r="I46" s="61">
        <f>I45/I44</f>
        <v>0.96622613803230539</v>
      </c>
      <c r="J46" s="10">
        <f>J45/J44</f>
        <v>0.77630553390491042</v>
      </c>
    </row>
    <row r="47" spans="1:10" s="3" customFormat="1" ht="17.25" customHeight="1" x14ac:dyDescent="0.15">
      <c r="A47" s="91" t="s">
        <v>31</v>
      </c>
      <c r="B47" s="4">
        <v>568428.4</v>
      </c>
      <c r="C47" s="4">
        <v>12323.6</v>
      </c>
      <c r="D47" s="4">
        <v>9899.9</v>
      </c>
      <c r="E47" s="4">
        <v>2214</v>
      </c>
      <c r="F47" s="4">
        <v>28040</v>
      </c>
      <c r="G47" s="4">
        <v>18266</v>
      </c>
      <c r="H47" s="4">
        <v>9284.6</v>
      </c>
      <c r="I47" s="4">
        <v>14716.8</v>
      </c>
      <c r="J47" s="5">
        <v>694250</v>
      </c>
    </row>
    <row r="48" spans="1:10" s="3" customFormat="1" ht="17.25" customHeight="1" x14ac:dyDescent="0.15">
      <c r="A48" s="91"/>
      <c r="B48" s="11">
        <v>656402.6</v>
      </c>
      <c r="C48" s="11">
        <v>8249.7000000000007</v>
      </c>
      <c r="D48" s="11">
        <v>8627.7000000000007</v>
      </c>
      <c r="E48" s="11">
        <v>1804</v>
      </c>
      <c r="F48" s="11">
        <v>26500</v>
      </c>
      <c r="G48" s="11">
        <v>28092.9</v>
      </c>
      <c r="H48" s="11">
        <v>8035</v>
      </c>
      <c r="I48" s="11">
        <v>14567.8</v>
      </c>
      <c r="J48" s="12">
        <v>577650</v>
      </c>
    </row>
    <row r="49" spans="1:10" ht="17.25" customHeight="1" x14ac:dyDescent="0.15">
      <c r="A49" s="2" t="s">
        <v>23</v>
      </c>
      <c r="B49" s="10">
        <f t="shared" ref="B49:J49" si="6">B48/B47</f>
        <v>1.1547674254136493</v>
      </c>
      <c r="C49" s="10">
        <f t="shared" si="6"/>
        <v>0.66942289590704018</v>
      </c>
      <c r="D49" s="10">
        <f t="shared" si="6"/>
        <v>0.87149365145102486</v>
      </c>
      <c r="E49" s="10">
        <f t="shared" si="6"/>
        <v>0.81481481481481477</v>
      </c>
      <c r="F49" s="10">
        <f t="shared" si="6"/>
        <v>0.94507845934379453</v>
      </c>
      <c r="G49" s="10">
        <f t="shared" si="6"/>
        <v>1.5379886127230922</v>
      </c>
      <c r="H49" s="10">
        <f t="shared" si="6"/>
        <v>0.86541154169269541</v>
      </c>
      <c r="I49" s="61">
        <f t="shared" si="6"/>
        <v>0.98987551641661231</v>
      </c>
      <c r="J49" s="10">
        <f t="shared" si="6"/>
        <v>0.83204897371263953</v>
      </c>
    </row>
    <row r="50" spans="1:10" ht="17.25" customHeight="1" x14ac:dyDescent="0.15">
      <c r="A50" s="29"/>
      <c r="B50" s="3"/>
      <c r="C50" s="3"/>
      <c r="D50" s="3"/>
      <c r="J50" s="3"/>
    </row>
    <row r="51" spans="1:10" ht="17.25" customHeight="1" x14ac:dyDescent="0.15">
      <c r="A51" s="106"/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0" ht="17.25" customHeight="1" x14ac:dyDescent="0.15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s="3" customFormat="1" ht="17.25" customHeight="1" x14ac:dyDescent="0.15">
      <c r="A53" s="91" t="s">
        <v>57</v>
      </c>
      <c r="B53" s="4">
        <v>3734771</v>
      </c>
      <c r="C53" s="4"/>
      <c r="D53" s="4"/>
      <c r="E53" s="4">
        <v>17297</v>
      </c>
      <c r="F53" s="4"/>
      <c r="G53" s="4">
        <v>132702.20000000001</v>
      </c>
      <c r="H53" s="4">
        <v>30080.6</v>
      </c>
      <c r="I53" s="4">
        <v>105770</v>
      </c>
      <c r="J53" s="5"/>
    </row>
    <row r="54" spans="1:10" s="3" customFormat="1" ht="17.25" customHeight="1" x14ac:dyDescent="0.15">
      <c r="A54" s="91"/>
      <c r="B54" s="11">
        <v>3607640</v>
      </c>
      <c r="C54" s="11"/>
      <c r="D54" s="11"/>
      <c r="E54" s="11">
        <v>10842</v>
      </c>
      <c r="F54" s="11"/>
      <c r="G54" s="11">
        <v>130927.2</v>
      </c>
      <c r="H54" s="11">
        <v>25455.3</v>
      </c>
      <c r="I54" s="11">
        <v>94289</v>
      </c>
      <c r="J54" s="12"/>
    </row>
    <row r="55" spans="1:10" ht="17.25" customHeight="1" x14ac:dyDescent="0.15">
      <c r="A55" s="2" t="s">
        <v>23</v>
      </c>
      <c r="B55" s="10">
        <f t="shared" ref="B55:I55" si="7">B54/B53</f>
        <v>0.96596016194834966</v>
      </c>
      <c r="C55" s="10" t="s">
        <v>43</v>
      </c>
      <c r="D55" s="10" t="s">
        <v>43</v>
      </c>
      <c r="E55" s="10">
        <f t="shared" si="7"/>
        <v>0.62681389836387813</v>
      </c>
      <c r="F55" s="10" t="s">
        <v>43</v>
      </c>
      <c r="G55" s="10">
        <f t="shared" si="7"/>
        <v>0.98662418558245446</v>
      </c>
      <c r="H55" s="10">
        <f t="shared" si="7"/>
        <v>0.84623644475176696</v>
      </c>
      <c r="I55" s="61">
        <f t="shared" si="7"/>
        <v>0.89145315306797768</v>
      </c>
      <c r="J55" s="10" t="s">
        <v>43</v>
      </c>
    </row>
    <row r="56" spans="1:10" ht="17.25" customHeight="1" x14ac:dyDescent="0.15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7.25" customHeight="1" x14ac:dyDescent="0.15">
      <c r="B57" s="3"/>
    </row>
    <row r="58" spans="1:10" ht="17.25" customHeight="1" x14ac:dyDescent="0.15"/>
    <row r="59" spans="1:10" ht="17.25" customHeight="1" x14ac:dyDescent="0.15"/>
    <row r="60" spans="1:10" ht="17.25" customHeight="1" x14ac:dyDescent="0.15"/>
  </sheetData>
  <mergeCells count="20">
    <mergeCell ref="A1:I1"/>
    <mergeCell ref="A5:A6"/>
    <mergeCell ref="A11:A12"/>
    <mergeCell ref="A41:A42"/>
    <mergeCell ref="A26:A27"/>
    <mergeCell ref="A23:A24"/>
    <mergeCell ref="A29:A30"/>
    <mergeCell ref="A32:A33"/>
    <mergeCell ref="A35:A36"/>
    <mergeCell ref="A38:A39"/>
    <mergeCell ref="A14:A15"/>
    <mergeCell ref="A17:A18"/>
    <mergeCell ref="A8:A9"/>
    <mergeCell ref="A52:J52"/>
    <mergeCell ref="A56:J56"/>
    <mergeCell ref="A20:A21"/>
    <mergeCell ref="A51:J51"/>
    <mergeCell ref="A47:A48"/>
    <mergeCell ref="A44:A45"/>
    <mergeCell ref="A53:A54"/>
  </mergeCells>
  <phoneticPr fontId="1"/>
  <pageMargins left="0.74803149606299213" right="0.39370078740157483" top="0.78740157480314965" bottom="0.39370078740157483" header="0.51181102362204722" footer="0.51181102362204722"/>
  <pageSetup paperSize="9" scale="57" orientation="landscape" r:id="rId1"/>
  <headerFooter alignWithMargins="0">
    <oddHeader>&amp;R&amp;F&amp;A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部ごと</vt:lpstr>
      <vt:lpstr>全体!Print_Area</vt:lpstr>
      <vt:lpstr>部ごと!Print_Area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2020-09-03T00:38:02Z</cp:lastPrinted>
  <dcterms:created xsi:type="dcterms:W3CDTF">2010-09-24T06:47:55Z</dcterms:created>
  <dcterms:modified xsi:type="dcterms:W3CDTF">2020-12-10T01:29:41Z</dcterms:modified>
</cp:coreProperties>
</file>