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8_{9AE339DF-E605-43D9-A4E7-003CC5CE4B01}" xr6:coauthVersionLast="47" xr6:coauthVersionMax="47" xr10:uidLastSave="{00000000-0000-0000-0000-000000000000}"/>
  <bookViews>
    <workbookView xWindow="-120" yWindow="-120" windowWidth="20730" windowHeight="11040" xr2:uid="{A773AD93-3403-4B0D-920A-0DE848D90631}"/>
  </bookViews>
  <sheets>
    <sheet name="2.人口" sheetId="1" r:id="rId1"/>
    <sheet name="5" sheetId="2" r:id="rId2"/>
    <sheet name="6-1" sheetId="3" r:id="rId3"/>
    <sheet name="6-2" sheetId="4" r:id="rId4"/>
    <sheet name="人口ピラミッド" sheetId="5" r:id="rId5"/>
    <sheet name="7総合計" sheetId="6" r:id="rId6"/>
    <sheet name="上野" sheetId="7" r:id="rId7"/>
    <sheet name="伊賀" sheetId="8" r:id="rId8"/>
    <sheet name="島ヶ原" sheetId="9" r:id="rId9"/>
    <sheet name="阿山" sheetId="10" r:id="rId10"/>
    <sheet name="大山田" sheetId="11" r:id="rId11"/>
    <sheet name="青山" sheetId="12" r:id="rId12"/>
    <sheet name="8-1" sheetId="13" r:id="rId13"/>
    <sheet name="8-2" sheetId="14" r:id="rId14"/>
    <sheet name="9出生死亡" sheetId="15" r:id="rId15"/>
    <sheet name="婚姻離婚" sheetId="16" r:id="rId16"/>
    <sheet name="転入転出 " sheetId="17" r:id="rId17"/>
    <sheet name="10" sheetId="18" r:id="rId18"/>
    <sheet name="11" sheetId="19" r:id="rId19"/>
    <sheet name="12" sheetId="20" r:id="rId20"/>
    <sheet name="13" sheetId="21" r:id="rId21"/>
    <sheet name="14外国人登録者数 " sheetId="22" r:id="rId22"/>
    <sheet name="国籍別外国人登録者数" sheetId="23" r:id="rId23"/>
    <sheet name="15" sheetId="24" r:id="rId24"/>
  </sheets>
  <externalReferences>
    <externalReference r:id="rId25"/>
    <externalReference r:id="rId26"/>
  </externalReferences>
  <definedNames>
    <definedName name="\d" localSheetId="1">#REF!</definedName>
    <definedName name="\d" localSheetId="2">#REF!</definedName>
    <definedName name="\d" localSheetId="3">#REF!</definedName>
    <definedName name="\d" localSheetId="5">#REF!</definedName>
    <definedName name="\d" localSheetId="9">#REF!</definedName>
    <definedName name="\d" localSheetId="7">#REF!</definedName>
    <definedName name="\d" localSheetId="11">#REF!</definedName>
    <definedName name="\d" localSheetId="10">#REF!</definedName>
    <definedName name="\d" localSheetId="8">#REF!</definedName>
    <definedName name="\d">#REF!</definedName>
    <definedName name="\h" localSheetId="1">#REF!</definedName>
    <definedName name="\h" localSheetId="2">#REF!</definedName>
    <definedName name="\h" localSheetId="3">#REF!</definedName>
    <definedName name="\h" localSheetId="5">#REF!</definedName>
    <definedName name="\h" localSheetId="9">#REF!</definedName>
    <definedName name="\h" localSheetId="7">#REF!</definedName>
    <definedName name="\h" localSheetId="11">#REF!</definedName>
    <definedName name="\h" localSheetId="10">#REF!</definedName>
    <definedName name="\h" localSheetId="8">#REF!</definedName>
    <definedName name="\h">#REF!</definedName>
    <definedName name="\p" localSheetId="1">#REF!</definedName>
    <definedName name="\p" localSheetId="2">#REF!</definedName>
    <definedName name="\p" localSheetId="3">#REF!</definedName>
    <definedName name="\p" localSheetId="5">#REF!</definedName>
    <definedName name="\p" localSheetId="9">#REF!</definedName>
    <definedName name="\p" localSheetId="7">#REF!</definedName>
    <definedName name="\p" localSheetId="11">#REF!</definedName>
    <definedName name="\p" localSheetId="10">#REF!</definedName>
    <definedName name="\p" localSheetId="8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5">#REF!</definedName>
    <definedName name="\q" localSheetId="9">#REF!</definedName>
    <definedName name="\q" localSheetId="7">#REF!</definedName>
    <definedName name="\q" localSheetId="11">#REF!</definedName>
    <definedName name="\q" localSheetId="10">#REF!</definedName>
    <definedName name="\q" localSheetId="8">#REF!</definedName>
    <definedName name="\q">#REF!</definedName>
    <definedName name="a">#REF!</definedName>
    <definedName name="aa">#REF!</definedName>
    <definedName name="_xlnm.Print_Area" localSheetId="17">'10'!$A$1:$Q$34</definedName>
    <definedName name="_xlnm.Print_Area" localSheetId="18">'11'!$A$1:$H$42</definedName>
    <definedName name="_xlnm.Print_Area" localSheetId="20">'13'!$A$1:$W$32</definedName>
    <definedName name="_xlnm.Print_Area" localSheetId="21">'14外国人登録者数 '!$A$1:$K$29</definedName>
    <definedName name="_xlnm.Print_Area" localSheetId="1">'5'!$A$1:$AF$71</definedName>
    <definedName name="_xlnm.Print_Area" localSheetId="2">'6-1'!$A$1:$T$54</definedName>
    <definedName name="_xlnm.Print_Area" localSheetId="3">'6-2'!$A$1:$T$45</definedName>
    <definedName name="_xlnm.Print_Area" localSheetId="5">'7総合計'!$A$1:$I$90</definedName>
    <definedName name="_xlnm.Print_Area" localSheetId="12">'8-1'!$A$1:$V$41</definedName>
    <definedName name="_xlnm.Print_Area" localSheetId="13">'8-2'!$A$1:$K$54</definedName>
    <definedName name="_xlnm.Print_Area" localSheetId="14">'9出生死亡'!$A$1:$K$44</definedName>
    <definedName name="_xlnm.Print_Area" localSheetId="9">阿山!$A$1:$I$89</definedName>
    <definedName name="_xlnm.Print_Area" localSheetId="7">伊賀!$A$1:$I$89</definedName>
    <definedName name="_xlnm.Print_Area" localSheetId="22">国籍別外国人登録者数!$A$1:$H$51</definedName>
    <definedName name="_xlnm.Print_Area" localSheetId="15">婚姻離婚!$A$1:$K$35</definedName>
    <definedName name="_xlnm.Print_Area" localSheetId="6">上野!$A$1:$I$89</definedName>
    <definedName name="_xlnm.Print_Area" localSheetId="4">人口ピラミッド!$F$1:$V$113</definedName>
    <definedName name="_xlnm.Print_Area" localSheetId="11">青山!$A$1:$I$89</definedName>
    <definedName name="_xlnm.Print_Area" localSheetId="10">大山田!$A$1:$I$89</definedName>
    <definedName name="_xlnm.Print_Area" localSheetId="16">'転入転出 '!$A$1:$K$45</definedName>
    <definedName name="_xlnm.Print_Area" localSheetId="8">島ヶ原!$A$1:$I$89</definedName>
    <definedName name="_xlnm.Print_Titles" localSheetId="15">婚姻離婚!$A:$A</definedName>
    <definedName name="Q_統計表2表産業中分類別exl" localSheetId="2">[2]Q_統計表2表産業中分類別exl!#REF!</definedName>
    <definedName name="Q_統計表2表産業中分類別exl" localSheetId="5">[2]Q_統計表2表産業中分類別exl!#REF!</definedName>
    <definedName name="Q_統計表2表産業中分類別exl" localSheetId="9">[2]Q_統計表2表産業中分類別exl!#REF!</definedName>
    <definedName name="Q_統計表2表産業中分類別exl" localSheetId="7">[2]Q_統計表2表産業中分類別exl!#REF!</definedName>
    <definedName name="Q_統計表2表産業中分類別exl" localSheetId="11">[2]Q_統計表2表産業中分類別exl!#REF!</definedName>
    <definedName name="Q_統計表2表産業中分類別exl" localSheetId="10">[2]Q_統計表2表産業中分類別exl!#REF!</definedName>
    <definedName name="Q_統計表2表産業中分類別exl" localSheetId="8">[2]Q_統計表2表産業中分類別exl!#REF!</definedName>
    <definedName name="Q_統計表2表産業中分類別exl">[2]Q_統計表2表産業中分類別exl!#REF!</definedName>
    <definedName name="Q_統計表2表市町村別exl" localSheetId="1">#REF!</definedName>
    <definedName name="Q_統計表2表市町村別exl" localSheetId="2">#REF!</definedName>
    <definedName name="Q_統計表2表市町村別exl" localSheetId="3">#REF!</definedName>
    <definedName name="Q_統計表2表市町村別exl" localSheetId="5">#REF!</definedName>
    <definedName name="Q_統計表2表市町村別exl" localSheetId="9">#REF!</definedName>
    <definedName name="Q_統計表2表市町村別exl" localSheetId="7">#REF!</definedName>
    <definedName name="Q_統計表2表市町村別exl" localSheetId="11">#REF!</definedName>
    <definedName name="Q_統計表2表市町村別exl" localSheetId="10">#REF!</definedName>
    <definedName name="Q_統計表2表市町村別exl" localSheetId="8">#REF!</definedName>
    <definedName name="Q_統計表2表市町村別exl">#REF!</definedName>
    <definedName name="s">#REF!</definedName>
    <definedName name="事業" localSheetId="1">#REF!</definedName>
    <definedName name="事業" localSheetId="2">#REF!</definedName>
    <definedName name="事業" localSheetId="3">#REF!</definedName>
    <definedName name="事業" localSheetId="5">#REF!</definedName>
    <definedName name="事業" localSheetId="9">#REF!</definedName>
    <definedName name="事業" localSheetId="7">#REF!</definedName>
    <definedName name="事業" localSheetId="11">#REF!</definedName>
    <definedName name="事業" localSheetId="10">#REF!</definedName>
    <definedName name="事業" localSheetId="8">#REF!</definedName>
    <definedName name="事業">#REF!</definedName>
    <definedName name="事業所数" localSheetId="1">#REF!</definedName>
    <definedName name="事業所数" localSheetId="2">#REF!</definedName>
    <definedName name="事業所数" localSheetId="3">#REF!</definedName>
    <definedName name="事業所数" localSheetId="5">#REF!</definedName>
    <definedName name="事業所数" localSheetId="9">#REF!</definedName>
    <definedName name="事業所数" localSheetId="7">#REF!</definedName>
    <definedName name="事業所数" localSheetId="11">#REF!</definedName>
    <definedName name="事業所数" localSheetId="10">#REF!</definedName>
    <definedName name="事業所数" localSheetId="8">#REF!</definedName>
    <definedName name="事業所数">#REF!</definedName>
    <definedName name="世帯">#REF!</definedName>
    <definedName name="地域別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3" l="1"/>
  <c r="G28" i="23"/>
  <c r="B28" i="23"/>
  <c r="F27" i="23"/>
  <c r="B27" i="23"/>
  <c r="F26" i="23"/>
  <c r="B26" i="23"/>
  <c r="F25" i="23"/>
  <c r="B25" i="23"/>
  <c r="F24" i="23"/>
  <c r="B24" i="23"/>
  <c r="F23" i="23"/>
  <c r="B23" i="23"/>
  <c r="F22" i="23"/>
  <c r="B22" i="23"/>
  <c r="F21" i="23"/>
  <c r="B21" i="23"/>
  <c r="F20" i="23"/>
  <c r="B20" i="23"/>
  <c r="F19" i="23"/>
  <c r="B19" i="23"/>
  <c r="F18" i="23"/>
  <c r="B18" i="23"/>
  <c r="F17" i="23"/>
  <c r="B17" i="23"/>
  <c r="F16" i="23"/>
  <c r="B16" i="23"/>
  <c r="F15" i="23"/>
  <c r="B15" i="23"/>
  <c r="F14" i="23"/>
  <c r="B14" i="23"/>
  <c r="F13" i="23"/>
  <c r="B13" i="23"/>
  <c r="M12" i="23"/>
  <c r="L12" i="23"/>
  <c r="K12" i="23"/>
  <c r="F12" i="23"/>
  <c r="B12" i="23"/>
  <c r="M11" i="23"/>
  <c r="L11" i="23"/>
  <c r="K11" i="23" s="1"/>
  <c r="F11" i="23"/>
  <c r="B11" i="23"/>
  <c r="M10" i="23"/>
  <c r="K10" i="23" s="1"/>
  <c r="L10" i="23"/>
  <c r="F10" i="23"/>
  <c r="B10" i="23"/>
  <c r="M9" i="23"/>
  <c r="L9" i="23"/>
  <c r="K9" i="23" s="1"/>
  <c r="F9" i="23"/>
  <c r="B9" i="23"/>
  <c r="M8" i="23"/>
  <c r="L8" i="23"/>
  <c r="K8" i="23"/>
  <c r="F8" i="23"/>
  <c r="B8" i="23"/>
  <c r="M7" i="23"/>
  <c r="L7" i="23"/>
  <c r="K7" i="23"/>
  <c r="F7" i="23"/>
  <c r="B7" i="23"/>
  <c r="M6" i="23"/>
  <c r="K6" i="23" s="1"/>
  <c r="L6" i="23"/>
  <c r="F6" i="23"/>
  <c r="B6" i="23"/>
  <c r="M5" i="23"/>
  <c r="L5" i="23"/>
  <c r="F5" i="23"/>
  <c r="B5" i="23"/>
  <c r="N30" i="21"/>
  <c r="M30" i="21"/>
  <c r="L30" i="21"/>
  <c r="K30" i="21"/>
  <c r="J30" i="21"/>
  <c r="I30" i="21"/>
  <c r="E30" i="21"/>
  <c r="AC10" i="21" s="1"/>
  <c r="B30" i="21"/>
  <c r="Z10" i="21" s="1"/>
  <c r="L29" i="21"/>
  <c r="I29" i="21"/>
  <c r="E29" i="21"/>
  <c r="B29" i="21"/>
  <c r="Z6" i="21" s="1"/>
  <c r="L28" i="21"/>
  <c r="I28" i="21"/>
  <c r="E28" i="21"/>
  <c r="B28" i="21"/>
  <c r="L27" i="21"/>
  <c r="I27" i="21"/>
  <c r="E27" i="21"/>
  <c r="AC16" i="21" s="1"/>
  <c r="B27" i="21"/>
  <c r="L26" i="21"/>
  <c r="I26" i="21"/>
  <c r="E26" i="21"/>
  <c r="B26" i="21"/>
  <c r="Z14" i="21" s="1"/>
  <c r="L25" i="21"/>
  <c r="I25" i="21"/>
  <c r="E25" i="21"/>
  <c r="B25" i="21"/>
  <c r="L24" i="21"/>
  <c r="I24" i="21"/>
  <c r="E24" i="21"/>
  <c r="B24" i="21"/>
  <c r="L23" i="21"/>
  <c r="I23" i="21"/>
  <c r="E23" i="21"/>
  <c r="B23" i="21"/>
  <c r="L22" i="21"/>
  <c r="I22" i="21"/>
  <c r="E22" i="21"/>
  <c r="B22" i="21"/>
  <c r="L21" i="21"/>
  <c r="I21" i="21"/>
  <c r="E21" i="21"/>
  <c r="B21" i="21"/>
  <c r="L20" i="21"/>
  <c r="I20" i="21"/>
  <c r="E20" i="21"/>
  <c r="B20" i="21"/>
  <c r="L19" i="21"/>
  <c r="I19" i="21"/>
  <c r="E19" i="21"/>
  <c r="AC15" i="21" s="1"/>
  <c r="B19" i="21"/>
  <c r="Z16" i="21" s="1"/>
  <c r="L18" i="21"/>
  <c r="I18" i="21"/>
  <c r="E18" i="21"/>
  <c r="B18" i="21"/>
  <c r="Z15" i="21" s="1"/>
  <c r="L17" i="21"/>
  <c r="I17" i="21"/>
  <c r="E17" i="21"/>
  <c r="B17" i="21"/>
  <c r="L16" i="21"/>
  <c r="I16" i="21"/>
  <c r="E16" i="21"/>
  <c r="B16" i="21"/>
  <c r="L15" i="21"/>
  <c r="I15" i="21"/>
  <c r="E15" i="21"/>
  <c r="B15" i="21"/>
  <c r="L14" i="21"/>
  <c r="I14" i="21"/>
  <c r="E14" i="21"/>
  <c r="B14" i="21"/>
  <c r="AC13" i="21"/>
  <c r="L13" i="21"/>
  <c r="I13" i="21"/>
  <c r="E13" i="21"/>
  <c r="B13" i="21"/>
  <c r="L12" i="21"/>
  <c r="I12" i="21"/>
  <c r="E12" i="21"/>
  <c r="B12" i="21"/>
  <c r="AC11" i="21"/>
  <c r="Z11" i="21"/>
  <c r="L11" i="21"/>
  <c r="I11" i="21"/>
  <c r="E11" i="21"/>
  <c r="B11" i="21"/>
  <c r="L10" i="21"/>
  <c r="I10" i="21"/>
  <c r="E10" i="21"/>
  <c r="B10" i="21"/>
  <c r="AC9" i="21"/>
  <c r="Z9" i="21"/>
  <c r="L9" i="21"/>
  <c r="I9" i="21"/>
  <c r="E9" i="21"/>
  <c r="B9" i="21"/>
  <c r="AC8" i="21"/>
  <c r="Z8" i="21"/>
  <c r="L8" i="21"/>
  <c r="AC12" i="21" s="1"/>
  <c r="I8" i="21"/>
  <c r="Z12" i="21" s="1"/>
  <c r="E8" i="21"/>
  <c r="B8" i="21"/>
  <c r="AC7" i="21"/>
  <c r="Z7" i="21"/>
  <c r="L7" i="21"/>
  <c r="I7" i="21"/>
  <c r="E7" i="21"/>
  <c r="B7" i="21"/>
  <c r="AC6" i="21"/>
  <c r="L6" i="21"/>
  <c r="AC14" i="21" s="1"/>
  <c r="I6" i="21"/>
  <c r="Z13" i="21" s="1"/>
  <c r="E6" i="21"/>
  <c r="B6" i="21"/>
  <c r="H48" i="20"/>
  <c r="B48" i="20"/>
  <c r="B36" i="20"/>
  <c r="H24" i="20"/>
  <c r="B24" i="20"/>
  <c r="H12" i="20"/>
  <c r="B12" i="20"/>
  <c r="F40" i="19"/>
  <c r="B40" i="19"/>
  <c r="F39" i="19"/>
  <c r="B39" i="19"/>
  <c r="F38" i="19"/>
  <c r="B38" i="19"/>
  <c r="F37" i="19"/>
  <c r="B37" i="19"/>
  <c r="F36" i="19"/>
  <c r="B36" i="19"/>
  <c r="F35" i="19"/>
  <c r="B35" i="19"/>
  <c r="F34" i="19"/>
  <c r="B34" i="19"/>
  <c r="F33" i="19"/>
  <c r="B33" i="19"/>
  <c r="F32" i="19"/>
  <c r="B32" i="19"/>
  <c r="F31" i="19"/>
  <c r="B31" i="19"/>
  <c r="H30" i="19"/>
  <c r="G30" i="19"/>
  <c r="F30" i="19"/>
  <c r="D30" i="19"/>
  <c r="C30" i="19"/>
  <c r="C9" i="19" s="1"/>
  <c r="B9" i="19" s="1"/>
  <c r="B30" i="19"/>
  <c r="F29" i="19"/>
  <c r="B29" i="19"/>
  <c r="F28" i="19"/>
  <c r="B28" i="19"/>
  <c r="F27" i="19"/>
  <c r="B27" i="19"/>
  <c r="F26" i="19"/>
  <c r="B26" i="19"/>
  <c r="F25" i="19"/>
  <c r="B25" i="19"/>
  <c r="F24" i="19"/>
  <c r="B24" i="19"/>
  <c r="F23" i="19"/>
  <c r="B23" i="19"/>
  <c r="F22" i="19"/>
  <c r="B22" i="19"/>
  <c r="F21" i="19"/>
  <c r="B21" i="19"/>
  <c r="F20" i="19"/>
  <c r="B20" i="19"/>
  <c r="F19" i="19"/>
  <c r="B19" i="19"/>
  <c r="F18" i="19"/>
  <c r="B18" i="19"/>
  <c r="F17" i="19"/>
  <c r="B17" i="19"/>
  <c r="F16" i="19"/>
  <c r="B16" i="19"/>
  <c r="F15" i="19"/>
  <c r="B15" i="19"/>
  <c r="F14" i="19"/>
  <c r="B14" i="19"/>
  <c r="F13" i="19"/>
  <c r="B13" i="19"/>
  <c r="F12" i="19"/>
  <c r="B12" i="19"/>
  <c r="F11" i="19"/>
  <c r="B11" i="19"/>
  <c r="H10" i="19"/>
  <c r="G10" i="19"/>
  <c r="F10" i="19" s="1"/>
  <c r="D10" i="19"/>
  <c r="B10" i="19" s="1"/>
  <c r="C10" i="19"/>
  <c r="G9" i="19"/>
  <c r="F9" i="19" s="1"/>
  <c r="D9" i="19"/>
  <c r="F8" i="19"/>
  <c r="B8" i="19"/>
  <c r="F7" i="19"/>
  <c r="B7" i="19"/>
  <c r="P33" i="18"/>
  <c r="K33" i="18"/>
  <c r="Q32" i="18"/>
  <c r="P32" i="18"/>
  <c r="O32" i="18"/>
  <c r="N32" i="18"/>
  <c r="M32" i="18"/>
  <c r="K32" i="18"/>
  <c r="J32" i="18"/>
  <c r="P31" i="18"/>
  <c r="K31" i="18"/>
  <c r="Q30" i="18"/>
  <c r="P30" i="18"/>
  <c r="O30" i="18"/>
  <c r="N30" i="18"/>
  <c r="M30" i="18"/>
  <c r="K30" i="18"/>
  <c r="J30" i="18"/>
  <c r="P29" i="18"/>
  <c r="K29" i="18"/>
  <c r="Q28" i="18"/>
  <c r="P28" i="18"/>
  <c r="O28" i="18"/>
  <c r="N28" i="18"/>
  <c r="M28" i="18"/>
  <c r="K28" i="18"/>
  <c r="J28" i="18"/>
  <c r="M25" i="18"/>
  <c r="L25" i="18"/>
  <c r="H25" i="18"/>
  <c r="G25" i="18"/>
  <c r="F25" i="18"/>
  <c r="E25" i="18"/>
  <c r="D25" i="18"/>
  <c r="C25" i="18"/>
  <c r="B25" i="18"/>
  <c r="F12" i="18"/>
  <c r="E12" i="18"/>
  <c r="D12" i="18"/>
  <c r="C12" i="18"/>
  <c r="B12" i="18"/>
  <c r="G34" i="14"/>
  <c r="F34" i="14"/>
  <c r="E34" i="14"/>
  <c r="D34" i="14"/>
  <c r="C34" i="14"/>
  <c r="B34" i="14"/>
  <c r="B22" i="14"/>
  <c r="B11" i="14"/>
  <c r="G12" i="13"/>
  <c r="F12" i="13"/>
  <c r="E12" i="13"/>
  <c r="D12" i="13"/>
  <c r="C12" i="13"/>
  <c r="B89" i="12"/>
  <c r="B88" i="12"/>
  <c r="B87" i="12"/>
  <c r="B86" i="12"/>
  <c r="B85" i="12"/>
  <c r="B84" i="12" s="1"/>
  <c r="D84" i="12"/>
  <c r="C84" i="12"/>
  <c r="B82" i="12"/>
  <c r="B81" i="12"/>
  <c r="B80" i="12"/>
  <c r="B79" i="12"/>
  <c r="B78" i="12"/>
  <c r="D77" i="12"/>
  <c r="C77" i="12"/>
  <c r="G75" i="12"/>
  <c r="B75" i="12"/>
  <c r="G74" i="12"/>
  <c r="G70" i="12" s="1"/>
  <c r="B74" i="12"/>
  <c r="G73" i="12"/>
  <c r="B73" i="12"/>
  <c r="G72" i="12"/>
  <c r="B72" i="12"/>
  <c r="G71" i="12"/>
  <c r="B71" i="12"/>
  <c r="I70" i="12"/>
  <c r="H70" i="12"/>
  <c r="D70" i="12"/>
  <c r="D70" i="6" s="1"/>
  <c r="C70" i="12"/>
  <c r="B70" i="12"/>
  <c r="G68" i="12"/>
  <c r="B68" i="12"/>
  <c r="G67" i="12"/>
  <c r="B67" i="12"/>
  <c r="G66" i="12"/>
  <c r="B66" i="12"/>
  <c r="G65" i="12"/>
  <c r="B65" i="12"/>
  <c r="G64" i="12"/>
  <c r="G63" i="12" s="1"/>
  <c r="B64" i="12"/>
  <c r="B63" i="12" s="1"/>
  <c r="I63" i="12"/>
  <c r="H63" i="12"/>
  <c r="D63" i="12"/>
  <c r="C63" i="12"/>
  <c r="B62" i="12"/>
  <c r="G61" i="12"/>
  <c r="B61" i="12"/>
  <c r="G60" i="12"/>
  <c r="B60" i="12"/>
  <c r="G59" i="12"/>
  <c r="B59" i="12"/>
  <c r="B56" i="12" s="1"/>
  <c r="G58" i="12"/>
  <c r="B58" i="12"/>
  <c r="G57" i="12"/>
  <c r="B57" i="12"/>
  <c r="I56" i="12"/>
  <c r="H56" i="12"/>
  <c r="D56" i="12"/>
  <c r="C56" i="12"/>
  <c r="G54" i="12"/>
  <c r="B54" i="12"/>
  <c r="G53" i="12"/>
  <c r="B53" i="12"/>
  <c r="G52" i="12"/>
  <c r="B52" i="12"/>
  <c r="G51" i="12"/>
  <c r="B51" i="12"/>
  <c r="G50" i="12"/>
  <c r="B50" i="12"/>
  <c r="I49" i="12"/>
  <c r="H49" i="12"/>
  <c r="D49" i="12"/>
  <c r="C49" i="12"/>
  <c r="G47" i="12"/>
  <c r="B47" i="12"/>
  <c r="G46" i="12"/>
  <c r="G42" i="12" s="1"/>
  <c r="B46" i="12"/>
  <c r="B42" i="12" s="1"/>
  <c r="G45" i="12"/>
  <c r="B45" i="12"/>
  <c r="G44" i="12"/>
  <c r="B44" i="12"/>
  <c r="G43" i="12"/>
  <c r="B43" i="12"/>
  <c r="I42" i="12"/>
  <c r="H42" i="12"/>
  <c r="D42" i="12"/>
  <c r="C42" i="12"/>
  <c r="G40" i="12"/>
  <c r="B40" i="12"/>
  <c r="G39" i="12"/>
  <c r="B39" i="12"/>
  <c r="G38" i="12"/>
  <c r="B38" i="12"/>
  <c r="G37" i="12"/>
  <c r="B37" i="12"/>
  <c r="G36" i="12"/>
  <c r="G35" i="12" s="1"/>
  <c r="B36" i="12"/>
  <c r="I35" i="12"/>
  <c r="H35" i="12"/>
  <c r="D35" i="12"/>
  <c r="C35" i="12"/>
  <c r="G33" i="12"/>
  <c r="B33" i="12"/>
  <c r="G32" i="12"/>
  <c r="B32" i="12"/>
  <c r="G31" i="12"/>
  <c r="B31" i="12"/>
  <c r="G30" i="12"/>
  <c r="B30" i="12"/>
  <c r="G29" i="12"/>
  <c r="G28" i="12" s="1"/>
  <c r="B29" i="12"/>
  <c r="I28" i="12"/>
  <c r="H28" i="12"/>
  <c r="D28" i="12"/>
  <c r="C28" i="12"/>
  <c r="G26" i="12"/>
  <c r="B26" i="12"/>
  <c r="G25" i="12"/>
  <c r="B25" i="12"/>
  <c r="G24" i="12"/>
  <c r="B24" i="12"/>
  <c r="G23" i="12"/>
  <c r="G21" i="12" s="1"/>
  <c r="B23" i="12"/>
  <c r="G22" i="12"/>
  <c r="B22" i="12"/>
  <c r="I21" i="12"/>
  <c r="H21" i="12"/>
  <c r="D21" i="12"/>
  <c r="C21" i="12"/>
  <c r="B21" i="12"/>
  <c r="G19" i="12"/>
  <c r="B19" i="12"/>
  <c r="G18" i="12"/>
  <c r="G14" i="12" s="1"/>
  <c r="B18" i="12"/>
  <c r="G17" i="12"/>
  <c r="B17" i="12"/>
  <c r="G16" i="12"/>
  <c r="B16" i="12"/>
  <c r="G15" i="12"/>
  <c r="B15" i="12"/>
  <c r="I14" i="12"/>
  <c r="H14" i="12"/>
  <c r="D14" i="12"/>
  <c r="C14" i="12"/>
  <c r="H79" i="12" s="1"/>
  <c r="B14" i="12"/>
  <c r="G12" i="12"/>
  <c r="B12" i="12"/>
  <c r="G11" i="12"/>
  <c r="B11" i="12"/>
  <c r="G10" i="12"/>
  <c r="B10" i="12"/>
  <c r="G9" i="12"/>
  <c r="B9" i="12"/>
  <c r="G8" i="12"/>
  <c r="G7" i="12" s="1"/>
  <c r="B8" i="12"/>
  <c r="B7" i="12" s="1"/>
  <c r="I7" i="12"/>
  <c r="H7" i="12"/>
  <c r="D7" i="12"/>
  <c r="C7" i="12"/>
  <c r="B89" i="11"/>
  <c r="B88" i="11"/>
  <c r="B87" i="11"/>
  <c r="B84" i="11" s="1"/>
  <c r="B86" i="11"/>
  <c r="B85" i="11"/>
  <c r="D84" i="11"/>
  <c r="C84" i="11"/>
  <c r="B82" i="11"/>
  <c r="B81" i="11"/>
  <c r="B80" i="11"/>
  <c r="B79" i="11"/>
  <c r="B78" i="11"/>
  <c r="B77" i="11" s="1"/>
  <c r="D77" i="11"/>
  <c r="C77" i="11"/>
  <c r="G75" i="11"/>
  <c r="B75" i="11"/>
  <c r="G74" i="11"/>
  <c r="B74" i="11"/>
  <c r="G73" i="11"/>
  <c r="B73" i="11"/>
  <c r="B70" i="11" s="1"/>
  <c r="G72" i="11"/>
  <c r="B72" i="11"/>
  <c r="G71" i="11"/>
  <c r="B71" i="11"/>
  <c r="I70" i="11"/>
  <c r="H70" i="11"/>
  <c r="G70" i="11"/>
  <c r="D70" i="11"/>
  <c r="C70" i="11"/>
  <c r="G68" i="11"/>
  <c r="B68" i="11"/>
  <c r="G67" i="11"/>
  <c r="B67" i="11"/>
  <c r="G66" i="11"/>
  <c r="B66" i="11"/>
  <c r="G65" i="11"/>
  <c r="B65" i="11"/>
  <c r="G64" i="11"/>
  <c r="G63" i="11" s="1"/>
  <c r="B64" i="11"/>
  <c r="B63" i="11" s="1"/>
  <c r="I63" i="11"/>
  <c r="H63" i="11"/>
  <c r="D63" i="11"/>
  <c r="C63" i="11"/>
  <c r="G61" i="11"/>
  <c r="B61" i="11"/>
  <c r="G60" i="11"/>
  <c r="B60" i="11"/>
  <c r="G59" i="11"/>
  <c r="B59" i="11"/>
  <c r="G58" i="11"/>
  <c r="G56" i="11" s="1"/>
  <c r="B58" i="11"/>
  <c r="G57" i="11"/>
  <c r="B57" i="11"/>
  <c r="I56" i="11"/>
  <c r="H56" i="11"/>
  <c r="D56" i="11"/>
  <c r="C56" i="11"/>
  <c r="C56" i="6" s="1"/>
  <c r="G54" i="11"/>
  <c r="B54" i="11"/>
  <c r="G53" i="11"/>
  <c r="B53" i="11"/>
  <c r="B49" i="11" s="1"/>
  <c r="G52" i="11"/>
  <c r="B52" i="11"/>
  <c r="G51" i="11"/>
  <c r="B51" i="11"/>
  <c r="G50" i="11"/>
  <c r="B50" i="11"/>
  <c r="I49" i="11"/>
  <c r="H49" i="11"/>
  <c r="D49" i="11"/>
  <c r="C49" i="11"/>
  <c r="G47" i="11"/>
  <c r="B47" i="11"/>
  <c r="G46" i="11"/>
  <c r="B46" i="11"/>
  <c r="G45" i="11"/>
  <c r="B45" i="11"/>
  <c r="G44" i="11"/>
  <c r="B44" i="11"/>
  <c r="G43" i="11"/>
  <c r="B43" i="11"/>
  <c r="B42" i="11" s="1"/>
  <c r="I42" i="11"/>
  <c r="H42" i="11"/>
  <c r="G42" i="11"/>
  <c r="D42" i="11"/>
  <c r="C42" i="11"/>
  <c r="G40" i="11"/>
  <c r="B40" i="11"/>
  <c r="G39" i="11"/>
  <c r="B39" i="11"/>
  <c r="G38" i="11"/>
  <c r="B38" i="11"/>
  <c r="G37" i="11"/>
  <c r="B37" i="11"/>
  <c r="G36" i="11"/>
  <c r="G35" i="11" s="1"/>
  <c r="B36" i="11"/>
  <c r="B35" i="11" s="1"/>
  <c r="I35" i="11"/>
  <c r="H35" i="11"/>
  <c r="D35" i="11"/>
  <c r="C35" i="11"/>
  <c r="G33" i="11"/>
  <c r="B33" i="11"/>
  <c r="G32" i="11"/>
  <c r="B32" i="11"/>
  <c r="G31" i="11"/>
  <c r="B31" i="11"/>
  <c r="G30" i="11"/>
  <c r="B30" i="11"/>
  <c r="G29" i="11"/>
  <c r="B29" i="11"/>
  <c r="I28" i="11"/>
  <c r="H28" i="11"/>
  <c r="D28" i="11"/>
  <c r="C28" i="11"/>
  <c r="B28" i="11"/>
  <c r="G26" i="11"/>
  <c r="B26" i="11"/>
  <c r="G25" i="11"/>
  <c r="G21" i="11" s="1"/>
  <c r="B25" i="11"/>
  <c r="G24" i="11"/>
  <c r="B24" i="11"/>
  <c r="G23" i="11"/>
  <c r="B23" i="11"/>
  <c r="G22" i="11"/>
  <c r="B22" i="11"/>
  <c r="I21" i="11"/>
  <c r="H21" i="11"/>
  <c r="D21" i="11"/>
  <c r="C21" i="11"/>
  <c r="G19" i="11"/>
  <c r="B19" i="11"/>
  <c r="G18" i="11"/>
  <c r="B18" i="11"/>
  <c r="G17" i="11"/>
  <c r="B17" i="11"/>
  <c r="G16" i="11"/>
  <c r="B16" i="11"/>
  <c r="G15" i="11"/>
  <c r="G14" i="11" s="1"/>
  <c r="B15" i="11"/>
  <c r="I14" i="11"/>
  <c r="H14" i="11"/>
  <c r="D14" i="11"/>
  <c r="C14" i="11"/>
  <c r="B14" i="11"/>
  <c r="G12" i="11"/>
  <c r="B12" i="11"/>
  <c r="G11" i="11"/>
  <c r="B11" i="11"/>
  <c r="G10" i="11"/>
  <c r="B10" i="11"/>
  <c r="B7" i="11" s="1"/>
  <c r="G9" i="11"/>
  <c r="G7" i="11" s="1"/>
  <c r="B9" i="11"/>
  <c r="G8" i="11"/>
  <c r="B8" i="11"/>
  <c r="I7" i="11"/>
  <c r="H7" i="11"/>
  <c r="D7" i="11"/>
  <c r="C7" i="11"/>
  <c r="B89" i="10"/>
  <c r="B88" i="10"/>
  <c r="B87" i="10"/>
  <c r="B86" i="10"/>
  <c r="B85" i="10"/>
  <c r="D84" i="10"/>
  <c r="C84" i="10"/>
  <c r="B82" i="10"/>
  <c r="B81" i="10"/>
  <c r="B80" i="10"/>
  <c r="B79" i="10"/>
  <c r="B78" i="10"/>
  <c r="D77" i="10"/>
  <c r="C77" i="10"/>
  <c r="G75" i="10"/>
  <c r="B75" i="10"/>
  <c r="G74" i="10"/>
  <c r="B74" i="10"/>
  <c r="B70" i="10" s="1"/>
  <c r="G73" i="10"/>
  <c r="B73" i="10"/>
  <c r="G72" i="10"/>
  <c r="B72" i="10"/>
  <c r="G71" i="10"/>
  <c r="B71" i="10"/>
  <c r="I70" i="10"/>
  <c r="H70" i="10"/>
  <c r="D70" i="10"/>
  <c r="C70" i="10"/>
  <c r="G68" i="10"/>
  <c r="B68" i="10"/>
  <c r="B63" i="10" s="1"/>
  <c r="G67" i="10"/>
  <c r="B67" i="10"/>
  <c r="G66" i="10"/>
  <c r="B66" i="10"/>
  <c r="G65" i="10"/>
  <c r="B65" i="10"/>
  <c r="G64" i="10"/>
  <c r="B64" i="10"/>
  <c r="I63" i="10"/>
  <c r="H63" i="10"/>
  <c r="G63" i="10"/>
  <c r="D63" i="10"/>
  <c r="D63" i="6" s="1"/>
  <c r="C63" i="10"/>
  <c r="G61" i="10"/>
  <c r="B61" i="10"/>
  <c r="G60" i="10"/>
  <c r="B60" i="10"/>
  <c r="G59" i="10"/>
  <c r="B59" i="10"/>
  <c r="G58" i="10"/>
  <c r="B58" i="10"/>
  <c r="G57" i="10"/>
  <c r="G56" i="10" s="1"/>
  <c r="B57" i="10"/>
  <c r="B56" i="10" s="1"/>
  <c r="I56" i="10"/>
  <c r="H56" i="10"/>
  <c r="D56" i="10"/>
  <c r="C56" i="10"/>
  <c r="G54" i="10"/>
  <c r="B54" i="10"/>
  <c r="G53" i="10"/>
  <c r="B53" i="10"/>
  <c r="G52" i="10"/>
  <c r="B52" i="10"/>
  <c r="G51" i="10"/>
  <c r="B51" i="10"/>
  <c r="G50" i="10"/>
  <c r="B50" i="10"/>
  <c r="I49" i="10"/>
  <c r="H49" i="10"/>
  <c r="D49" i="10"/>
  <c r="C49" i="10"/>
  <c r="G47" i="10"/>
  <c r="B47" i="10"/>
  <c r="G46" i="10"/>
  <c r="B46" i="10"/>
  <c r="G45" i="10"/>
  <c r="G42" i="10" s="1"/>
  <c r="B45" i="10"/>
  <c r="B42" i="10" s="1"/>
  <c r="G44" i="10"/>
  <c r="B44" i="10"/>
  <c r="G43" i="10"/>
  <c r="B43" i="10"/>
  <c r="I42" i="10"/>
  <c r="H42" i="10"/>
  <c r="D42" i="10"/>
  <c r="C42" i="10"/>
  <c r="G40" i="10"/>
  <c r="B40" i="10"/>
  <c r="G39" i="10"/>
  <c r="B39" i="10"/>
  <c r="G38" i="10"/>
  <c r="B38" i="10"/>
  <c r="G37" i="10"/>
  <c r="B37" i="10"/>
  <c r="G36" i="10"/>
  <c r="B36" i="10"/>
  <c r="I35" i="10"/>
  <c r="H35" i="10"/>
  <c r="G35" i="10"/>
  <c r="D35" i="10"/>
  <c r="C35" i="10"/>
  <c r="G33" i="10"/>
  <c r="B33" i="10"/>
  <c r="G32" i="10"/>
  <c r="B32" i="10"/>
  <c r="G31" i="10"/>
  <c r="B31" i="10"/>
  <c r="G30" i="10"/>
  <c r="B30" i="10"/>
  <c r="G29" i="10"/>
  <c r="G28" i="10" s="1"/>
  <c r="B29" i="10"/>
  <c r="I28" i="10"/>
  <c r="H28" i="10"/>
  <c r="D28" i="10"/>
  <c r="C28" i="10"/>
  <c r="B28" i="10"/>
  <c r="G26" i="10"/>
  <c r="B26" i="10"/>
  <c r="G25" i="10"/>
  <c r="B25" i="10"/>
  <c r="G24" i="10"/>
  <c r="B24" i="10"/>
  <c r="G23" i="10"/>
  <c r="G21" i="10" s="1"/>
  <c r="B23" i="10"/>
  <c r="G22" i="10"/>
  <c r="B22" i="10"/>
  <c r="I21" i="10"/>
  <c r="H21" i="10"/>
  <c r="D21" i="10"/>
  <c r="C21" i="10"/>
  <c r="B21" i="10"/>
  <c r="G19" i="10"/>
  <c r="B19" i="10"/>
  <c r="G18" i="10"/>
  <c r="G14" i="10" s="1"/>
  <c r="B18" i="10"/>
  <c r="G17" i="10"/>
  <c r="B17" i="10"/>
  <c r="G16" i="10"/>
  <c r="B16" i="10"/>
  <c r="G15" i="10"/>
  <c r="B15" i="10"/>
  <c r="I14" i="10"/>
  <c r="H14" i="10"/>
  <c r="D14" i="10"/>
  <c r="I79" i="10" s="1"/>
  <c r="C14" i="10"/>
  <c r="G12" i="10"/>
  <c r="B12" i="10"/>
  <c r="G11" i="10"/>
  <c r="B11" i="10"/>
  <c r="G10" i="10"/>
  <c r="B10" i="10"/>
  <c r="G9" i="10"/>
  <c r="B9" i="10"/>
  <c r="G8" i="10"/>
  <c r="B8" i="10"/>
  <c r="B7" i="10" s="1"/>
  <c r="I7" i="10"/>
  <c r="H7" i="10"/>
  <c r="G7" i="10"/>
  <c r="D7" i="10"/>
  <c r="C7" i="10"/>
  <c r="B89" i="9"/>
  <c r="B88" i="9"/>
  <c r="B84" i="9" s="1"/>
  <c r="B87" i="9"/>
  <c r="B86" i="9"/>
  <c r="B85" i="9"/>
  <c r="D84" i="9"/>
  <c r="C84" i="9"/>
  <c r="B82" i="9"/>
  <c r="B81" i="9"/>
  <c r="B80" i="9"/>
  <c r="I79" i="9"/>
  <c r="B79" i="9"/>
  <c r="B78" i="9"/>
  <c r="B77" i="9" s="1"/>
  <c r="D77" i="9"/>
  <c r="C77" i="9"/>
  <c r="G75" i="9"/>
  <c r="B75" i="9"/>
  <c r="G74" i="9"/>
  <c r="B74" i="9"/>
  <c r="G73" i="9"/>
  <c r="B73" i="9"/>
  <c r="G72" i="9"/>
  <c r="B72" i="9"/>
  <c r="G71" i="9"/>
  <c r="G70" i="9" s="1"/>
  <c r="B71" i="9"/>
  <c r="I70" i="9"/>
  <c r="H70" i="9"/>
  <c r="H70" i="6" s="1"/>
  <c r="D70" i="9"/>
  <c r="C70" i="9"/>
  <c r="G68" i="9"/>
  <c r="B68" i="9"/>
  <c r="G67" i="9"/>
  <c r="B67" i="9"/>
  <c r="G66" i="9"/>
  <c r="B66" i="9"/>
  <c r="G65" i="9"/>
  <c r="B65" i="9"/>
  <c r="G64" i="9"/>
  <c r="B64" i="9"/>
  <c r="I63" i="9"/>
  <c r="H63" i="9"/>
  <c r="D63" i="9"/>
  <c r="C63" i="9"/>
  <c r="G61" i="9"/>
  <c r="B61" i="9"/>
  <c r="G60" i="9"/>
  <c r="B60" i="9"/>
  <c r="G59" i="9"/>
  <c r="G56" i="9" s="1"/>
  <c r="B59" i="9"/>
  <c r="B56" i="9" s="1"/>
  <c r="G58" i="9"/>
  <c r="B58" i="9"/>
  <c r="G57" i="9"/>
  <c r="B57" i="9"/>
  <c r="I56" i="9"/>
  <c r="H56" i="9"/>
  <c r="D56" i="9"/>
  <c r="D56" i="6" s="1"/>
  <c r="C56" i="9"/>
  <c r="G54" i="9"/>
  <c r="B54" i="9"/>
  <c r="G53" i="9"/>
  <c r="G49" i="9" s="1"/>
  <c r="B53" i="9"/>
  <c r="G52" i="9"/>
  <c r="B52" i="9"/>
  <c r="G51" i="9"/>
  <c r="B51" i="9"/>
  <c r="G50" i="9"/>
  <c r="B50" i="9"/>
  <c r="I49" i="9"/>
  <c r="H49" i="9"/>
  <c r="D49" i="9"/>
  <c r="C49" i="9"/>
  <c r="G47" i="9"/>
  <c r="B47" i="9"/>
  <c r="G46" i="9"/>
  <c r="B46" i="9"/>
  <c r="G45" i="9"/>
  <c r="B45" i="9"/>
  <c r="G44" i="9"/>
  <c r="G42" i="9" s="1"/>
  <c r="B44" i="9"/>
  <c r="G43" i="9"/>
  <c r="B43" i="9"/>
  <c r="B42" i="9" s="1"/>
  <c r="I42" i="9"/>
  <c r="H42" i="9"/>
  <c r="D42" i="9"/>
  <c r="C42" i="9"/>
  <c r="G40" i="9"/>
  <c r="B40" i="9"/>
  <c r="G39" i="9"/>
  <c r="B39" i="9"/>
  <c r="G38" i="9"/>
  <c r="B38" i="9"/>
  <c r="B35" i="9" s="1"/>
  <c r="G37" i="9"/>
  <c r="B37" i="9"/>
  <c r="G36" i="9"/>
  <c r="G35" i="9" s="1"/>
  <c r="B36" i="9"/>
  <c r="I35" i="9"/>
  <c r="H35" i="9"/>
  <c r="D35" i="9"/>
  <c r="C35" i="9"/>
  <c r="G33" i="9"/>
  <c r="B33" i="9"/>
  <c r="G32" i="9"/>
  <c r="B32" i="9"/>
  <c r="G31" i="9"/>
  <c r="B31" i="9"/>
  <c r="G30" i="9"/>
  <c r="B30" i="9"/>
  <c r="G29" i="9"/>
  <c r="B29" i="9"/>
  <c r="I28" i="9"/>
  <c r="H28" i="9"/>
  <c r="D28" i="9"/>
  <c r="C28" i="9"/>
  <c r="G26" i="9"/>
  <c r="B26" i="9"/>
  <c r="G25" i="9"/>
  <c r="G21" i="9" s="1"/>
  <c r="B25" i="9"/>
  <c r="G24" i="9"/>
  <c r="B24" i="9"/>
  <c r="G23" i="9"/>
  <c r="B23" i="9"/>
  <c r="G22" i="9"/>
  <c r="B22" i="9"/>
  <c r="I21" i="9"/>
  <c r="H21" i="9"/>
  <c r="D21" i="9"/>
  <c r="C21" i="9"/>
  <c r="C21" i="6" s="1"/>
  <c r="B21" i="9"/>
  <c r="G19" i="9"/>
  <c r="B19" i="9"/>
  <c r="G18" i="9"/>
  <c r="B18" i="9"/>
  <c r="G17" i="9"/>
  <c r="B17" i="9"/>
  <c r="G16" i="9"/>
  <c r="B16" i="9"/>
  <c r="G15" i="9"/>
  <c r="G14" i="9" s="1"/>
  <c r="B15" i="9"/>
  <c r="I14" i="9"/>
  <c r="H14" i="9"/>
  <c r="D14" i="9"/>
  <c r="C14" i="9"/>
  <c r="B14" i="9"/>
  <c r="G12" i="9"/>
  <c r="B12" i="9"/>
  <c r="G11" i="9"/>
  <c r="B11" i="9"/>
  <c r="G10" i="9"/>
  <c r="B10" i="9"/>
  <c r="G9" i="9"/>
  <c r="B9" i="9"/>
  <c r="G8" i="9"/>
  <c r="B8" i="9"/>
  <c r="I7" i="9"/>
  <c r="H7" i="9"/>
  <c r="D7" i="9"/>
  <c r="C7" i="9"/>
  <c r="B89" i="8"/>
  <c r="B88" i="8"/>
  <c r="B87" i="8"/>
  <c r="B86" i="8"/>
  <c r="B85" i="8"/>
  <c r="D84" i="8"/>
  <c r="C84" i="8"/>
  <c r="B82" i="8"/>
  <c r="B81" i="8"/>
  <c r="B80" i="8"/>
  <c r="I79" i="8"/>
  <c r="B79" i="8"/>
  <c r="B78" i="8"/>
  <c r="D77" i="8"/>
  <c r="C77" i="8"/>
  <c r="G75" i="8"/>
  <c r="B75" i="8"/>
  <c r="G74" i="8"/>
  <c r="B74" i="8"/>
  <c r="G73" i="8"/>
  <c r="B73" i="8"/>
  <c r="G72" i="8"/>
  <c r="B72" i="8"/>
  <c r="G71" i="8"/>
  <c r="B71" i="8"/>
  <c r="I70" i="8"/>
  <c r="H70" i="8"/>
  <c r="G70" i="8"/>
  <c r="D70" i="8"/>
  <c r="C70" i="8"/>
  <c r="B70" i="8"/>
  <c r="G68" i="8"/>
  <c r="B68" i="8"/>
  <c r="G67" i="8"/>
  <c r="B67" i="8"/>
  <c r="G66" i="8"/>
  <c r="B66" i="8"/>
  <c r="G65" i="8"/>
  <c r="B65" i="8"/>
  <c r="G64" i="8"/>
  <c r="B64" i="8"/>
  <c r="I63" i="8"/>
  <c r="H63" i="8"/>
  <c r="G63" i="8"/>
  <c r="D63" i="8"/>
  <c r="C63" i="8"/>
  <c r="G61" i="8"/>
  <c r="B61" i="8"/>
  <c r="G60" i="8"/>
  <c r="B60" i="8"/>
  <c r="G59" i="8"/>
  <c r="B59" i="8"/>
  <c r="G58" i="8"/>
  <c r="B58" i="8"/>
  <c r="G57" i="8"/>
  <c r="G56" i="8" s="1"/>
  <c r="B57" i="8"/>
  <c r="I56" i="8"/>
  <c r="H56" i="8"/>
  <c r="D56" i="8"/>
  <c r="C56" i="8"/>
  <c r="G54" i="8"/>
  <c r="B54" i="8"/>
  <c r="G53" i="8"/>
  <c r="B53" i="8"/>
  <c r="G52" i="8"/>
  <c r="B52" i="8"/>
  <c r="B49" i="8" s="1"/>
  <c r="G51" i="8"/>
  <c r="B51" i="8"/>
  <c r="G50" i="8"/>
  <c r="B50" i="8"/>
  <c r="I49" i="8"/>
  <c r="H49" i="8"/>
  <c r="D49" i="8"/>
  <c r="C49" i="8"/>
  <c r="G47" i="8"/>
  <c r="B47" i="8"/>
  <c r="G46" i="8"/>
  <c r="B46" i="8"/>
  <c r="G45" i="8"/>
  <c r="B45" i="8"/>
  <c r="G44" i="8"/>
  <c r="B44" i="8"/>
  <c r="G43" i="8"/>
  <c r="B43" i="8"/>
  <c r="I42" i="8"/>
  <c r="H42" i="8"/>
  <c r="D42" i="8"/>
  <c r="D42" i="6" s="1"/>
  <c r="C42" i="8"/>
  <c r="C42" i="6" s="1"/>
  <c r="B42" i="6" s="1"/>
  <c r="G40" i="8"/>
  <c r="B40" i="8"/>
  <c r="G39" i="8"/>
  <c r="B39" i="8"/>
  <c r="G38" i="8"/>
  <c r="B38" i="8"/>
  <c r="G37" i="8"/>
  <c r="B37" i="8"/>
  <c r="G36" i="8"/>
  <c r="B36" i="8"/>
  <c r="I35" i="8"/>
  <c r="H35" i="8"/>
  <c r="G35" i="8"/>
  <c r="D35" i="8"/>
  <c r="C35" i="8"/>
  <c r="C35" i="6" s="1"/>
  <c r="B35" i="8"/>
  <c r="G33" i="8"/>
  <c r="B33" i="8"/>
  <c r="G32" i="8"/>
  <c r="B32" i="8"/>
  <c r="G31" i="8"/>
  <c r="B31" i="8"/>
  <c r="G30" i="8"/>
  <c r="B30" i="8"/>
  <c r="G29" i="8"/>
  <c r="G28" i="8" s="1"/>
  <c r="B29" i="8"/>
  <c r="I28" i="8"/>
  <c r="H28" i="8"/>
  <c r="D28" i="8"/>
  <c r="C28" i="8"/>
  <c r="B28" i="8"/>
  <c r="G26" i="8"/>
  <c r="B26" i="8"/>
  <c r="G25" i="8"/>
  <c r="B25" i="8"/>
  <c r="G24" i="8"/>
  <c r="B24" i="8"/>
  <c r="G23" i="8"/>
  <c r="G21" i="8" s="1"/>
  <c r="B23" i="8"/>
  <c r="G22" i="8"/>
  <c r="B22" i="8"/>
  <c r="I21" i="8"/>
  <c r="H21" i="8"/>
  <c r="D21" i="8"/>
  <c r="C21" i="8"/>
  <c r="B21" i="8" s="1"/>
  <c r="G19" i="8"/>
  <c r="B19" i="8"/>
  <c r="G18" i="8"/>
  <c r="B18" i="8"/>
  <c r="G17" i="8"/>
  <c r="G14" i="8" s="1"/>
  <c r="B17" i="8"/>
  <c r="G16" i="8"/>
  <c r="B16" i="8"/>
  <c r="G15" i="8"/>
  <c r="B15" i="8"/>
  <c r="I14" i="8"/>
  <c r="H14" i="8"/>
  <c r="D14" i="8"/>
  <c r="C14" i="8"/>
  <c r="B14" i="8"/>
  <c r="G12" i="8"/>
  <c r="B12" i="8"/>
  <c r="G11" i="8"/>
  <c r="B11" i="8"/>
  <c r="G10" i="8"/>
  <c r="B10" i="8"/>
  <c r="B7" i="8" s="1"/>
  <c r="G9" i="8"/>
  <c r="B9" i="8"/>
  <c r="G8" i="8"/>
  <c r="B8" i="8"/>
  <c r="I7" i="8"/>
  <c r="H7" i="8"/>
  <c r="G7" i="8"/>
  <c r="D7" i="8"/>
  <c r="C7" i="8"/>
  <c r="B89" i="7"/>
  <c r="B88" i="7"/>
  <c r="B87" i="7"/>
  <c r="B84" i="7" s="1"/>
  <c r="B86" i="7"/>
  <c r="B85" i="7"/>
  <c r="D84" i="7"/>
  <c r="C84" i="7"/>
  <c r="C84" i="6" s="1"/>
  <c r="B82" i="7"/>
  <c r="B81" i="7"/>
  <c r="B80" i="7"/>
  <c r="B79" i="7"/>
  <c r="B78" i="7"/>
  <c r="B77" i="7" s="1"/>
  <c r="D77" i="7"/>
  <c r="C77" i="7"/>
  <c r="G75" i="7"/>
  <c r="B75" i="7"/>
  <c r="G74" i="7"/>
  <c r="B74" i="7"/>
  <c r="G73" i="7"/>
  <c r="B73" i="7"/>
  <c r="G72" i="7"/>
  <c r="B72" i="7"/>
  <c r="G71" i="7"/>
  <c r="B71" i="7"/>
  <c r="B70" i="7" s="1"/>
  <c r="I70" i="7"/>
  <c r="H70" i="7"/>
  <c r="G70" i="7"/>
  <c r="D70" i="7"/>
  <c r="C70" i="7"/>
  <c r="G68" i="7"/>
  <c r="B68" i="7"/>
  <c r="G67" i="7"/>
  <c r="B67" i="7"/>
  <c r="G66" i="7"/>
  <c r="B66" i="7"/>
  <c r="B63" i="7" s="1"/>
  <c r="G65" i="7"/>
  <c r="B65" i="7"/>
  <c r="G64" i="7"/>
  <c r="G63" i="7" s="1"/>
  <c r="B64" i="7"/>
  <c r="I63" i="7"/>
  <c r="H63" i="7"/>
  <c r="D63" i="7"/>
  <c r="C63" i="7"/>
  <c r="B62" i="7"/>
  <c r="G61" i="7"/>
  <c r="B61" i="7"/>
  <c r="G60" i="7"/>
  <c r="B60" i="7"/>
  <c r="G59" i="7"/>
  <c r="B59" i="7"/>
  <c r="G58" i="7"/>
  <c r="B58" i="7"/>
  <c r="G57" i="7"/>
  <c r="B57" i="7"/>
  <c r="I56" i="7"/>
  <c r="H56" i="7"/>
  <c r="H56" i="6" s="1"/>
  <c r="G56" i="7"/>
  <c r="D56" i="7"/>
  <c r="C56" i="7"/>
  <c r="B56" i="7"/>
  <c r="G54" i="7"/>
  <c r="B54" i="7"/>
  <c r="B49" i="7" s="1"/>
  <c r="G53" i="7"/>
  <c r="B53" i="7"/>
  <c r="G52" i="7"/>
  <c r="B52" i="7"/>
  <c r="G51" i="7"/>
  <c r="B51" i="7"/>
  <c r="G50" i="7"/>
  <c r="G49" i="7" s="1"/>
  <c r="B50" i="7"/>
  <c r="I49" i="7"/>
  <c r="H49" i="7"/>
  <c r="H49" i="6" s="1"/>
  <c r="D49" i="7"/>
  <c r="C49" i="7"/>
  <c r="G47" i="7"/>
  <c r="B47" i="7"/>
  <c r="G46" i="7"/>
  <c r="B46" i="7"/>
  <c r="G45" i="7"/>
  <c r="G42" i="7" s="1"/>
  <c r="B45" i="7"/>
  <c r="G44" i="7"/>
  <c r="B44" i="7"/>
  <c r="G43" i="7"/>
  <c r="B43" i="7"/>
  <c r="B42" i="7" s="1"/>
  <c r="I42" i="7"/>
  <c r="H42" i="7"/>
  <c r="D42" i="7"/>
  <c r="C42" i="7"/>
  <c r="G40" i="7"/>
  <c r="B40" i="7"/>
  <c r="G39" i="7"/>
  <c r="B39" i="7"/>
  <c r="G38" i="7"/>
  <c r="B38" i="7"/>
  <c r="G37" i="7"/>
  <c r="G35" i="7" s="1"/>
  <c r="B37" i="7"/>
  <c r="G36" i="7"/>
  <c r="B36" i="7"/>
  <c r="I35" i="7"/>
  <c r="H35" i="7"/>
  <c r="D35" i="7"/>
  <c r="C35" i="7"/>
  <c r="G33" i="7"/>
  <c r="B33" i="7"/>
  <c r="G32" i="7"/>
  <c r="B32" i="7"/>
  <c r="G31" i="7"/>
  <c r="B31" i="7"/>
  <c r="G30" i="7"/>
  <c r="B30" i="7"/>
  <c r="G29" i="7"/>
  <c r="B29" i="7"/>
  <c r="I28" i="7"/>
  <c r="H28" i="7"/>
  <c r="D28" i="7"/>
  <c r="D28" i="6" s="1"/>
  <c r="C28" i="7"/>
  <c r="B28" i="7"/>
  <c r="G26" i="7"/>
  <c r="B26" i="7"/>
  <c r="G25" i="7"/>
  <c r="B25" i="7"/>
  <c r="G24" i="7"/>
  <c r="B24" i="7"/>
  <c r="G23" i="7"/>
  <c r="B23" i="7"/>
  <c r="G22" i="7"/>
  <c r="B22" i="7"/>
  <c r="I21" i="7"/>
  <c r="I21" i="6" s="1"/>
  <c r="H21" i="7"/>
  <c r="H21" i="6" s="1"/>
  <c r="G21" i="7"/>
  <c r="D21" i="7"/>
  <c r="C21" i="7"/>
  <c r="G19" i="7"/>
  <c r="B19" i="7"/>
  <c r="G18" i="7"/>
  <c r="B18" i="7"/>
  <c r="G17" i="7"/>
  <c r="B17" i="7"/>
  <c r="G16" i="7"/>
  <c r="B16" i="7"/>
  <c r="G15" i="7"/>
  <c r="G14" i="7" s="1"/>
  <c r="B15" i="7"/>
  <c r="I14" i="7"/>
  <c r="H14" i="7"/>
  <c r="D14" i="7"/>
  <c r="B14" i="7" s="1"/>
  <c r="C14" i="7"/>
  <c r="G12" i="7"/>
  <c r="B12" i="7"/>
  <c r="G11" i="7"/>
  <c r="B11" i="7"/>
  <c r="G10" i="7"/>
  <c r="B10" i="7"/>
  <c r="B7" i="7" s="1"/>
  <c r="G9" i="7"/>
  <c r="B9" i="7"/>
  <c r="G8" i="7"/>
  <c r="B8" i="7"/>
  <c r="I7" i="7"/>
  <c r="H7" i="7"/>
  <c r="D7" i="7"/>
  <c r="C7" i="7"/>
  <c r="H79" i="7" s="1"/>
  <c r="D89" i="6"/>
  <c r="C89" i="6"/>
  <c r="B89" i="6" s="1"/>
  <c r="D88" i="6"/>
  <c r="E63" i="5" s="1"/>
  <c r="C88" i="6"/>
  <c r="D87" i="6"/>
  <c r="C87" i="6"/>
  <c r="B87" i="6" s="1"/>
  <c r="D86" i="6"/>
  <c r="B86" i="6" s="1"/>
  <c r="C86" i="6"/>
  <c r="D85" i="6"/>
  <c r="C85" i="6"/>
  <c r="B60" i="5" s="1"/>
  <c r="B85" i="6"/>
  <c r="D82" i="6"/>
  <c r="C82" i="6"/>
  <c r="B59" i="5" s="1"/>
  <c r="B82" i="6"/>
  <c r="D81" i="6"/>
  <c r="C81" i="6"/>
  <c r="B58" i="5" s="1"/>
  <c r="B81" i="6"/>
  <c r="D80" i="6"/>
  <c r="C80" i="6"/>
  <c r="B80" i="6"/>
  <c r="D79" i="6"/>
  <c r="C79" i="6"/>
  <c r="B56" i="5" s="1"/>
  <c r="B79" i="6"/>
  <c r="D78" i="6"/>
  <c r="C78" i="6"/>
  <c r="D77" i="6"/>
  <c r="C77" i="6"/>
  <c r="I75" i="6"/>
  <c r="H75" i="6"/>
  <c r="B114" i="5" s="1"/>
  <c r="G75" i="6"/>
  <c r="D75" i="6"/>
  <c r="C75" i="6"/>
  <c r="B54" i="5" s="1"/>
  <c r="B75" i="6"/>
  <c r="I74" i="6"/>
  <c r="H74" i="6"/>
  <c r="D74" i="6"/>
  <c r="E53" i="5" s="1"/>
  <c r="C74" i="6"/>
  <c r="B53" i="5" s="1"/>
  <c r="B74" i="6"/>
  <c r="I73" i="6"/>
  <c r="H73" i="6"/>
  <c r="B112" i="5" s="1"/>
  <c r="D73" i="6"/>
  <c r="B73" i="6" s="1"/>
  <c r="C73" i="6"/>
  <c r="I72" i="6"/>
  <c r="H72" i="6"/>
  <c r="G72" i="6" s="1"/>
  <c r="D72" i="6"/>
  <c r="C72" i="6"/>
  <c r="B51" i="5" s="1"/>
  <c r="B72" i="6"/>
  <c r="I71" i="6"/>
  <c r="E110" i="5" s="1"/>
  <c r="H71" i="6"/>
  <c r="B110" i="5" s="1"/>
  <c r="G71" i="6"/>
  <c r="D71" i="6"/>
  <c r="C71" i="6"/>
  <c r="B71" i="6" s="1"/>
  <c r="I68" i="6"/>
  <c r="H68" i="6"/>
  <c r="G68" i="6"/>
  <c r="D68" i="6"/>
  <c r="C68" i="6"/>
  <c r="B49" i="5" s="1"/>
  <c r="B68" i="6"/>
  <c r="I67" i="6"/>
  <c r="H67" i="6"/>
  <c r="D67" i="6"/>
  <c r="E48" i="5" s="1"/>
  <c r="C67" i="6"/>
  <c r="I66" i="6"/>
  <c r="H66" i="6"/>
  <c r="B107" i="5" s="1"/>
  <c r="G66" i="6"/>
  <c r="D66" i="6"/>
  <c r="E47" i="5" s="1"/>
  <c r="C66" i="6"/>
  <c r="B47" i="5" s="1"/>
  <c r="B66" i="6"/>
  <c r="I65" i="6"/>
  <c r="H65" i="6"/>
  <c r="D65" i="6"/>
  <c r="C65" i="6"/>
  <c r="B65" i="6"/>
  <c r="I64" i="6"/>
  <c r="E105" i="5" s="1"/>
  <c r="H64" i="6"/>
  <c r="G64" i="6"/>
  <c r="D64" i="6"/>
  <c r="C64" i="6"/>
  <c r="B45" i="5" s="1"/>
  <c r="B64" i="6"/>
  <c r="C63" i="6"/>
  <c r="I61" i="6"/>
  <c r="H61" i="6"/>
  <c r="B104" i="5" s="1"/>
  <c r="G61" i="6"/>
  <c r="D61" i="6"/>
  <c r="C61" i="6"/>
  <c r="B61" i="6"/>
  <c r="I60" i="6"/>
  <c r="H60" i="6"/>
  <c r="G60" i="6" s="1"/>
  <c r="D60" i="6"/>
  <c r="E43" i="5" s="1"/>
  <c r="C60" i="6"/>
  <c r="B43" i="5" s="1"/>
  <c r="B60" i="6"/>
  <c r="I59" i="6"/>
  <c r="H59" i="6"/>
  <c r="B102" i="5" s="1"/>
  <c r="G59" i="6"/>
  <c r="D59" i="6"/>
  <c r="C59" i="6"/>
  <c r="B42" i="5" s="1"/>
  <c r="I58" i="6"/>
  <c r="H58" i="6"/>
  <c r="D58" i="6"/>
  <c r="C58" i="6"/>
  <c r="B41" i="5" s="1"/>
  <c r="B58" i="6"/>
  <c r="I57" i="6"/>
  <c r="G57" i="6" s="1"/>
  <c r="H57" i="6"/>
  <c r="D57" i="6"/>
  <c r="E40" i="5" s="1"/>
  <c r="C57" i="6"/>
  <c r="B40" i="5" s="1"/>
  <c r="B57" i="6"/>
  <c r="I54" i="6"/>
  <c r="H54" i="6"/>
  <c r="B99" i="5" s="1"/>
  <c r="D54" i="6"/>
  <c r="C54" i="6"/>
  <c r="B54" i="6"/>
  <c r="I53" i="6"/>
  <c r="H53" i="6"/>
  <c r="G53" i="6" s="1"/>
  <c r="D53" i="6"/>
  <c r="C53" i="6"/>
  <c r="B53" i="6"/>
  <c r="I52" i="6"/>
  <c r="H52" i="6"/>
  <c r="D52" i="6"/>
  <c r="B52" i="6" s="1"/>
  <c r="C52" i="6"/>
  <c r="I51" i="6"/>
  <c r="H51" i="6"/>
  <c r="D51" i="6"/>
  <c r="E36" i="5" s="1"/>
  <c r="C51" i="6"/>
  <c r="I50" i="6"/>
  <c r="H50" i="6"/>
  <c r="B95" i="5" s="1"/>
  <c r="G50" i="6"/>
  <c r="D50" i="6"/>
  <c r="E35" i="5" s="1"/>
  <c r="C50" i="6"/>
  <c r="I47" i="6"/>
  <c r="H47" i="6"/>
  <c r="G47" i="6"/>
  <c r="D47" i="6"/>
  <c r="C47" i="6"/>
  <c r="B47" i="6"/>
  <c r="I46" i="6"/>
  <c r="H46" i="6"/>
  <c r="G46" i="6" s="1"/>
  <c r="D46" i="6"/>
  <c r="E33" i="5" s="1"/>
  <c r="C46" i="6"/>
  <c r="B46" i="6"/>
  <c r="I45" i="6"/>
  <c r="E92" i="5" s="1"/>
  <c r="H45" i="6"/>
  <c r="B92" i="5" s="1"/>
  <c r="G45" i="6"/>
  <c r="D45" i="6"/>
  <c r="C45" i="6"/>
  <c r="I44" i="6"/>
  <c r="H44" i="6"/>
  <c r="G44" i="6" s="1"/>
  <c r="D44" i="6"/>
  <c r="C44" i="6"/>
  <c r="B44" i="6"/>
  <c r="I43" i="6"/>
  <c r="H43" i="6"/>
  <c r="B90" i="5" s="1"/>
  <c r="G43" i="6"/>
  <c r="D43" i="6"/>
  <c r="C43" i="6"/>
  <c r="I40" i="6"/>
  <c r="H40" i="6"/>
  <c r="B89" i="5" s="1"/>
  <c r="G40" i="6"/>
  <c r="D40" i="6"/>
  <c r="B40" i="6" s="1"/>
  <c r="C40" i="6"/>
  <c r="B29" i="5" s="1"/>
  <c r="I39" i="6"/>
  <c r="H39" i="6"/>
  <c r="G39" i="6" s="1"/>
  <c r="D39" i="6"/>
  <c r="C39" i="6"/>
  <c r="B39" i="6"/>
  <c r="I38" i="6"/>
  <c r="H38" i="6"/>
  <c r="G38" i="6"/>
  <c r="D38" i="6"/>
  <c r="E27" i="5" s="1"/>
  <c r="C38" i="6"/>
  <c r="B27" i="5" s="1"/>
  <c r="I37" i="6"/>
  <c r="H37" i="6"/>
  <c r="D37" i="6"/>
  <c r="C37" i="6"/>
  <c r="I36" i="6"/>
  <c r="G36" i="6" s="1"/>
  <c r="H36" i="6"/>
  <c r="D36" i="6"/>
  <c r="C36" i="6"/>
  <c r="B25" i="5" s="1"/>
  <c r="B36" i="6"/>
  <c r="H35" i="6"/>
  <c r="I33" i="6"/>
  <c r="H33" i="6"/>
  <c r="B84" i="5" s="1"/>
  <c r="D33" i="6"/>
  <c r="C33" i="6"/>
  <c r="B24" i="5" s="1"/>
  <c r="B33" i="6"/>
  <c r="I32" i="6"/>
  <c r="H32" i="6"/>
  <c r="D32" i="6"/>
  <c r="E23" i="5" s="1"/>
  <c r="C32" i="6"/>
  <c r="B23" i="5" s="1"/>
  <c r="I31" i="6"/>
  <c r="H31" i="6"/>
  <c r="G31" i="6" s="1"/>
  <c r="D31" i="6"/>
  <c r="B31" i="6" s="1"/>
  <c r="C31" i="6"/>
  <c r="I30" i="6"/>
  <c r="H30" i="6"/>
  <c r="G30" i="6" s="1"/>
  <c r="D30" i="6"/>
  <c r="C30" i="6"/>
  <c r="B30" i="6"/>
  <c r="I29" i="6"/>
  <c r="E80" i="5" s="1"/>
  <c r="H29" i="6"/>
  <c r="B80" i="5" s="1"/>
  <c r="D29" i="6"/>
  <c r="C29" i="6"/>
  <c r="I26" i="6"/>
  <c r="H26" i="6"/>
  <c r="D26" i="6"/>
  <c r="E19" i="5" s="1"/>
  <c r="C26" i="6"/>
  <c r="B19" i="5" s="1"/>
  <c r="B26" i="6"/>
  <c r="I25" i="6"/>
  <c r="H25" i="6"/>
  <c r="D25" i="6"/>
  <c r="C25" i="6"/>
  <c r="B18" i="5" s="1"/>
  <c r="B25" i="6"/>
  <c r="I24" i="6"/>
  <c r="E77" i="5" s="1"/>
  <c r="H24" i="6"/>
  <c r="D24" i="6"/>
  <c r="C24" i="6"/>
  <c r="B17" i="5" s="1"/>
  <c r="B24" i="6"/>
  <c r="I23" i="6"/>
  <c r="H23" i="6"/>
  <c r="D23" i="6"/>
  <c r="C23" i="6"/>
  <c r="B23" i="6"/>
  <c r="I22" i="6"/>
  <c r="H22" i="6"/>
  <c r="G22" i="6"/>
  <c r="D22" i="6"/>
  <c r="E15" i="5" s="1"/>
  <c r="C22" i="6"/>
  <c r="B15" i="5" s="1"/>
  <c r="B22" i="6"/>
  <c r="I19" i="6"/>
  <c r="H19" i="6"/>
  <c r="G19" i="6"/>
  <c r="D19" i="6"/>
  <c r="C19" i="6"/>
  <c r="B19" i="6"/>
  <c r="B14" i="6" s="1"/>
  <c r="I18" i="6"/>
  <c r="H18" i="6"/>
  <c r="G18" i="6" s="1"/>
  <c r="D18" i="6"/>
  <c r="C18" i="6"/>
  <c r="B18" i="6"/>
  <c r="I17" i="6"/>
  <c r="H17" i="6"/>
  <c r="B72" i="5" s="1"/>
  <c r="G17" i="6"/>
  <c r="D17" i="6"/>
  <c r="E12" i="5" s="1"/>
  <c r="C17" i="6"/>
  <c r="B12" i="5" s="1"/>
  <c r="B17" i="6"/>
  <c r="I16" i="6"/>
  <c r="H16" i="6"/>
  <c r="D16" i="6"/>
  <c r="C16" i="6"/>
  <c r="B11" i="5" s="1"/>
  <c r="B16" i="6"/>
  <c r="I15" i="6"/>
  <c r="H15" i="6"/>
  <c r="D15" i="6"/>
  <c r="B15" i="6" s="1"/>
  <c r="C15" i="6"/>
  <c r="I12" i="6"/>
  <c r="E69" i="5" s="1"/>
  <c r="H12" i="6"/>
  <c r="D12" i="6"/>
  <c r="C12" i="6"/>
  <c r="B12" i="6"/>
  <c r="I11" i="6"/>
  <c r="H11" i="6"/>
  <c r="G11" i="6" s="1"/>
  <c r="D11" i="6"/>
  <c r="E8" i="5" s="1"/>
  <c r="C11" i="6"/>
  <c r="B8" i="5" s="1"/>
  <c r="B11" i="6"/>
  <c r="I10" i="6"/>
  <c r="E67" i="5" s="1"/>
  <c r="H10" i="6"/>
  <c r="B67" i="5" s="1"/>
  <c r="G10" i="6"/>
  <c r="D10" i="6"/>
  <c r="C10" i="6"/>
  <c r="I9" i="6"/>
  <c r="H9" i="6"/>
  <c r="D9" i="6"/>
  <c r="C9" i="6"/>
  <c r="B6" i="5" s="1"/>
  <c r="B9" i="6"/>
  <c r="I8" i="6"/>
  <c r="H8" i="6"/>
  <c r="G8" i="6"/>
  <c r="D8" i="6"/>
  <c r="C8" i="6"/>
  <c r="E114" i="5"/>
  <c r="E113" i="5"/>
  <c r="E111" i="5"/>
  <c r="B111" i="5"/>
  <c r="E109" i="5"/>
  <c r="B109" i="5"/>
  <c r="E108" i="5"/>
  <c r="E107" i="5"/>
  <c r="E106" i="5"/>
  <c r="B105" i="5"/>
  <c r="E104" i="5"/>
  <c r="E103" i="5"/>
  <c r="B103" i="5"/>
  <c r="E102" i="5"/>
  <c r="E101" i="5"/>
  <c r="E100" i="5"/>
  <c r="B100" i="5"/>
  <c r="E98" i="5"/>
  <c r="E97" i="5"/>
  <c r="E96" i="5"/>
  <c r="E95" i="5"/>
  <c r="E94" i="5"/>
  <c r="B94" i="5"/>
  <c r="E93" i="5"/>
  <c r="B93" i="5"/>
  <c r="E91" i="5"/>
  <c r="B91" i="5"/>
  <c r="E90" i="5"/>
  <c r="E89" i="5"/>
  <c r="E88" i="5"/>
  <c r="B88" i="5"/>
  <c r="E87" i="5"/>
  <c r="B87" i="5"/>
  <c r="E86" i="5"/>
  <c r="B85" i="5"/>
  <c r="E83" i="5"/>
  <c r="E82" i="5"/>
  <c r="E81" i="5"/>
  <c r="B79" i="5"/>
  <c r="E78" i="5"/>
  <c r="E76" i="5"/>
  <c r="E75" i="5"/>
  <c r="B75" i="5"/>
  <c r="E74" i="5"/>
  <c r="B74" i="5"/>
  <c r="E73" i="5"/>
  <c r="E72" i="5"/>
  <c r="E71" i="5"/>
  <c r="B70" i="5"/>
  <c r="E68" i="5"/>
  <c r="B68" i="5"/>
  <c r="E66" i="5"/>
  <c r="E65" i="5"/>
  <c r="E64" i="5"/>
  <c r="B64" i="5"/>
  <c r="E62" i="5"/>
  <c r="B62" i="5"/>
  <c r="E61" i="5"/>
  <c r="B61" i="5"/>
  <c r="E60" i="5"/>
  <c r="E59" i="5"/>
  <c r="E58" i="5"/>
  <c r="E57" i="5"/>
  <c r="B57" i="5"/>
  <c r="E56" i="5"/>
  <c r="E55" i="5"/>
  <c r="E54" i="5"/>
  <c r="E52" i="5"/>
  <c r="B52" i="5"/>
  <c r="E51" i="5"/>
  <c r="E50" i="5"/>
  <c r="B50" i="5"/>
  <c r="E49" i="5"/>
  <c r="E46" i="5"/>
  <c r="B46" i="5"/>
  <c r="E45" i="5"/>
  <c r="E44" i="5"/>
  <c r="B44" i="5"/>
  <c r="E41" i="5"/>
  <c r="E39" i="5"/>
  <c r="B39" i="5"/>
  <c r="E38" i="5"/>
  <c r="B38" i="5"/>
  <c r="B37" i="5"/>
  <c r="E34" i="5"/>
  <c r="B34" i="5"/>
  <c r="B33" i="5"/>
  <c r="B32" i="5"/>
  <c r="E31" i="5"/>
  <c r="B31" i="5"/>
  <c r="E30" i="5"/>
  <c r="E29" i="5"/>
  <c r="E28" i="5"/>
  <c r="B28" i="5"/>
  <c r="B26" i="5"/>
  <c r="E25" i="5"/>
  <c r="E24" i="5"/>
  <c r="E22" i="5"/>
  <c r="B22" i="5"/>
  <c r="E21" i="5"/>
  <c r="B21" i="5"/>
  <c r="E20" i="5"/>
  <c r="B20" i="5"/>
  <c r="E18" i="5"/>
  <c r="E17" i="5"/>
  <c r="E16" i="5"/>
  <c r="B16" i="5"/>
  <c r="E14" i="5"/>
  <c r="B14" i="5"/>
  <c r="E13" i="5"/>
  <c r="B13" i="5"/>
  <c r="E11" i="5"/>
  <c r="E10" i="5"/>
  <c r="B10" i="5"/>
  <c r="E9" i="5"/>
  <c r="B9" i="5"/>
  <c r="B7" i="5"/>
  <c r="E6" i="5"/>
  <c r="J40" i="4"/>
  <c r="I40" i="4"/>
  <c r="H40" i="4"/>
  <c r="G40" i="4"/>
  <c r="O36" i="4"/>
  <c r="N36" i="4"/>
  <c r="M36" i="4"/>
  <c r="L36" i="4"/>
  <c r="T35" i="4"/>
  <c r="S35" i="4"/>
  <c r="R35" i="4"/>
  <c r="Q35" i="4"/>
  <c r="J33" i="4"/>
  <c r="I33" i="4"/>
  <c r="H33" i="4"/>
  <c r="G33" i="4"/>
  <c r="T30" i="4"/>
  <c r="S30" i="4"/>
  <c r="R30" i="4"/>
  <c r="Q30" i="4"/>
  <c r="O30" i="4"/>
  <c r="N30" i="4"/>
  <c r="M30" i="4"/>
  <c r="L30" i="4"/>
  <c r="E29" i="4"/>
  <c r="D29" i="4"/>
  <c r="C29" i="4"/>
  <c r="B29" i="4"/>
  <c r="B5" i="4" s="1"/>
  <c r="T27" i="4"/>
  <c r="S27" i="4"/>
  <c r="R27" i="4"/>
  <c r="Q27" i="4"/>
  <c r="T24" i="4"/>
  <c r="S24" i="4"/>
  <c r="R24" i="4"/>
  <c r="Q24" i="4"/>
  <c r="J21" i="4"/>
  <c r="I21" i="4"/>
  <c r="I20" i="4" s="1"/>
  <c r="H21" i="4"/>
  <c r="H20" i="4" s="1"/>
  <c r="G21" i="4"/>
  <c r="G20" i="4" s="1"/>
  <c r="J20" i="4"/>
  <c r="E19" i="4"/>
  <c r="E5" i="4" s="1"/>
  <c r="D19" i="4"/>
  <c r="C19" i="4"/>
  <c r="B19" i="4"/>
  <c r="T17" i="4"/>
  <c r="S17" i="4"/>
  <c r="R17" i="4"/>
  <c r="Q17" i="4"/>
  <c r="O16" i="4"/>
  <c r="N16" i="4"/>
  <c r="N15" i="4" s="1"/>
  <c r="M16" i="4"/>
  <c r="L16" i="4"/>
  <c r="L15" i="4" s="1"/>
  <c r="M15" i="4"/>
  <c r="O12" i="4"/>
  <c r="N12" i="4"/>
  <c r="M12" i="4"/>
  <c r="L12" i="4"/>
  <c r="J10" i="4"/>
  <c r="J9" i="4" s="1"/>
  <c r="I10" i="4"/>
  <c r="I9" i="4" s="1"/>
  <c r="H10" i="4"/>
  <c r="H9" i="4" s="1"/>
  <c r="G10" i="4"/>
  <c r="G9" i="4" s="1"/>
  <c r="T6" i="4"/>
  <c r="S6" i="4"/>
  <c r="S5" i="4" s="1"/>
  <c r="R6" i="4"/>
  <c r="R5" i="4" s="1"/>
  <c r="Q6" i="4"/>
  <c r="Q5" i="4" s="1"/>
  <c r="E6" i="4"/>
  <c r="D6" i="4"/>
  <c r="C6" i="4"/>
  <c r="B6" i="4"/>
  <c r="T50" i="3"/>
  <c r="S50" i="3"/>
  <c r="R50" i="3"/>
  <c r="Q50" i="3"/>
  <c r="J50" i="3"/>
  <c r="I50" i="3"/>
  <c r="H50" i="3"/>
  <c r="G50" i="3"/>
  <c r="E47" i="3"/>
  <c r="D47" i="3"/>
  <c r="C47" i="3"/>
  <c r="B47" i="3"/>
  <c r="J43" i="3"/>
  <c r="I43" i="3"/>
  <c r="H43" i="3"/>
  <c r="G43" i="3"/>
  <c r="T42" i="3"/>
  <c r="S42" i="3"/>
  <c r="R42" i="3"/>
  <c r="Q42" i="3"/>
  <c r="O40" i="3"/>
  <c r="N40" i="3"/>
  <c r="M40" i="3"/>
  <c r="L40" i="3"/>
  <c r="J38" i="3"/>
  <c r="I38" i="3"/>
  <c r="H38" i="3"/>
  <c r="G38" i="3"/>
  <c r="T36" i="3"/>
  <c r="S36" i="3"/>
  <c r="R36" i="3"/>
  <c r="Q36" i="3"/>
  <c r="O29" i="3"/>
  <c r="N29" i="3"/>
  <c r="M29" i="3"/>
  <c r="L29" i="3"/>
  <c r="T28" i="3"/>
  <c r="S28" i="3"/>
  <c r="R28" i="3"/>
  <c r="Q28" i="3"/>
  <c r="J28" i="3"/>
  <c r="I28" i="3"/>
  <c r="H28" i="3"/>
  <c r="G28" i="3"/>
  <c r="E27" i="3"/>
  <c r="D27" i="3"/>
  <c r="C27" i="3"/>
  <c r="B27" i="3"/>
  <c r="B6" i="3" s="1"/>
  <c r="B5" i="3" s="1"/>
  <c r="J23" i="3"/>
  <c r="I23" i="3"/>
  <c r="H23" i="3"/>
  <c r="G23" i="3"/>
  <c r="J21" i="3"/>
  <c r="I21" i="3"/>
  <c r="H21" i="3"/>
  <c r="G21" i="3"/>
  <c r="T19" i="3"/>
  <c r="S19" i="3"/>
  <c r="R19" i="3"/>
  <c r="Q19" i="3"/>
  <c r="O18" i="3"/>
  <c r="N18" i="3"/>
  <c r="M18" i="3"/>
  <c r="L18" i="3"/>
  <c r="T15" i="3"/>
  <c r="S15" i="3"/>
  <c r="R15" i="3"/>
  <c r="Q15" i="3"/>
  <c r="J14" i="3"/>
  <c r="I14" i="3"/>
  <c r="H14" i="3"/>
  <c r="G14" i="3"/>
  <c r="J12" i="3"/>
  <c r="I12" i="3"/>
  <c r="D6" i="3" s="1"/>
  <c r="H12" i="3"/>
  <c r="G12" i="3"/>
  <c r="E7" i="3"/>
  <c r="D7" i="3"/>
  <c r="C7" i="3"/>
  <c r="B7" i="3"/>
  <c r="T5" i="3"/>
  <c r="S5" i="3"/>
  <c r="R5" i="3"/>
  <c r="Q5" i="3"/>
  <c r="O5" i="3"/>
  <c r="N5" i="3"/>
  <c r="M5" i="3"/>
  <c r="L5" i="3"/>
  <c r="C67" i="2"/>
  <c r="C66" i="2"/>
  <c r="C65" i="2"/>
  <c r="I83" i="9" l="1"/>
  <c r="O15" i="4"/>
  <c r="B77" i="5"/>
  <c r="G24" i="6"/>
  <c r="C49" i="6"/>
  <c r="B82" i="5"/>
  <c r="B38" i="6"/>
  <c r="I42" i="6"/>
  <c r="D49" i="6"/>
  <c r="B56" i="8"/>
  <c r="E112" i="5"/>
  <c r="G73" i="6"/>
  <c r="B21" i="7"/>
  <c r="G79" i="7" s="1"/>
  <c r="D5" i="7"/>
  <c r="D21" i="6"/>
  <c r="G87" i="8"/>
  <c r="B69" i="5"/>
  <c r="G12" i="6"/>
  <c r="B5" i="5"/>
  <c r="B8" i="6"/>
  <c r="B7" i="6" s="1"/>
  <c r="C7" i="6"/>
  <c r="B63" i="5"/>
  <c r="B88" i="6"/>
  <c r="B84" i="6" s="1"/>
  <c r="I83" i="10"/>
  <c r="D7" i="6"/>
  <c r="E5" i="5"/>
  <c r="E99" i="5"/>
  <c r="G54" i="6"/>
  <c r="B59" i="6"/>
  <c r="B56" i="6" s="1"/>
  <c r="E42" i="5"/>
  <c r="B78" i="6"/>
  <c r="B77" i="6" s="1"/>
  <c r="B55" i="5"/>
  <c r="C5" i="8"/>
  <c r="H79" i="8"/>
  <c r="H87" i="9"/>
  <c r="H88" i="9" s="1"/>
  <c r="H14" i="6"/>
  <c r="Z20" i="21"/>
  <c r="Z17" i="21" s="1"/>
  <c r="Z19" i="21" s="1"/>
  <c r="F28" i="23"/>
  <c r="C14" i="6"/>
  <c r="G52" i="6"/>
  <c r="B97" i="5"/>
  <c r="I87" i="9"/>
  <c r="I88" i="9" s="1"/>
  <c r="B21" i="11"/>
  <c r="G79" i="11" s="1"/>
  <c r="H79" i="11"/>
  <c r="C5" i="11"/>
  <c r="G87" i="12"/>
  <c r="B65" i="5"/>
  <c r="H7" i="6"/>
  <c r="B35" i="5"/>
  <c r="B50" i="6"/>
  <c r="G65" i="6"/>
  <c r="B106" i="5"/>
  <c r="B14" i="10"/>
  <c r="C5" i="10"/>
  <c r="H79" i="10"/>
  <c r="I87" i="11"/>
  <c r="I79" i="11"/>
  <c r="D5" i="11"/>
  <c r="H92" i="12"/>
  <c r="L16" i="23"/>
  <c r="K5" i="23"/>
  <c r="L14" i="23"/>
  <c r="T5" i="4"/>
  <c r="D14" i="6"/>
  <c r="D5" i="10"/>
  <c r="I80" i="10" s="1"/>
  <c r="G79" i="12"/>
  <c r="D5" i="12"/>
  <c r="AC20" i="21"/>
  <c r="AC17" i="21" s="1"/>
  <c r="AC19" i="21" s="1"/>
  <c r="H83" i="11"/>
  <c r="E6" i="3"/>
  <c r="G26" i="6"/>
  <c r="E79" i="5"/>
  <c r="E84" i="5"/>
  <c r="G33" i="6"/>
  <c r="G37" i="6"/>
  <c r="B86" i="5"/>
  <c r="D5" i="3"/>
  <c r="G29" i="6"/>
  <c r="B32" i="6"/>
  <c r="D35" i="6"/>
  <c r="I28" i="6"/>
  <c r="H83" i="8"/>
  <c r="H84" i="8" s="1"/>
  <c r="H63" i="6"/>
  <c r="B35" i="10"/>
  <c r="G83" i="10" s="1"/>
  <c r="M16" i="23"/>
  <c r="M13" i="23" s="1"/>
  <c r="M14" i="23" s="1"/>
  <c r="B36" i="5"/>
  <c r="B51" i="6"/>
  <c r="H83" i="7"/>
  <c r="C28" i="6"/>
  <c r="B28" i="9"/>
  <c r="H83" i="9"/>
  <c r="H84" i="9" s="1"/>
  <c r="B49" i="9"/>
  <c r="H87" i="10"/>
  <c r="H88" i="10" s="1"/>
  <c r="H87" i="11"/>
  <c r="G83" i="11"/>
  <c r="H87" i="12"/>
  <c r="H88" i="12" s="1"/>
  <c r="G23" i="6"/>
  <c r="G21" i="6" s="1"/>
  <c r="B76" i="5"/>
  <c r="G32" i="6"/>
  <c r="B83" i="5"/>
  <c r="E32" i="5"/>
  <c r="B45" i="6"/>
  <c r="C5" i="7"/>
  <c r="H80" i="7" s="1"/>
  <c r="I87" i="10"/>
  <c r="I88" i="10" s="1"/>
  <c r="I87" i="12"/>
  <c r="G15" i="6"/>
  <c r="G14" i="6" s="1"/>
  <c r="E70" i="5"/>
  <c r="B30" i="5"/>
  <c r="B43" i="6"/>
  <c r="B96" i="5"/>
  <c r="G51" i="6"/>
  <c r="G49" i="6" s="1"/>
  <c r="D5" i="8"/>
  <c r="D5" i="9"/>
  <c r="I80" i="9" s="1"/>
  <c r="B66" i="5"/>
  <c r="G9" i="6"/>
  <c r="G7" i="6" s="1"/>
  <c r="B5" i="8"/>
  <c r="I49" i="6"/>
  <c r="H79" i="9"/>
  <c r="C5" i="9"/>
  <c r="C5" i="4"/>
  <c r="B21" i="6"/>
  <c r="G42" i="6"/>
  <c r="G79" i="8"/>
  <c r="G70" i="10"/>
  <c r="D5" i="4"/>
  <c r="B98" i="5"/>
  <c r="B70" i="6"/>
  <c r="I63" i="6"/>
  <c r="C70" i="6"/>
  <c r="I83" i="7"/>
  <c r="G42" i="8"/>
  <c r="G49" i="8"/>
  <c r="B84" i="8"/>
  <c r="B63" i="9"/>
  <c r="B49" i="10"/>
  <c r="G79" i="10"/>
  <c r="B84" i="10"/>
  <c r="G49" i="12"/>
  <c r="E37" i="5"/>
  <c r="B73" i="5"/>
  <c r="B81" i="5"/>
  <c r="B10" i="6"/>
  <c r="E7" i="5"/>
  <c r="G16" i="6"/>
  <c r="B71" i="5"/>
  <c r="E26" i="5"/>
  <c r="B37" i="6"/>
  <c r="B48" i="5"/>
  <c r="B67" i="6"/>
  <c r="B63" i="6" s="1"/>
  <c r="H42" i="6"/>
  <c r="H28" i="6"/>
  <c r="I80" i="8"/>
  <c r="G63" i="9"/>
  <c r="G49" i="10"/>
  <c r="G87" i="10" s="1"/>
  <c r="I83" i="12"/>
  <c r="I84" i="12" s="1"/>
  <c r="G56" i="12"/>
  <c r="G74" i="6"/>
  <c r="B113" i="5"/>
  <c r="D84" i="6"/>
  <c r="I83" i="6" s="1"/>
  <c r="B63" i="8"/>
  <c r="G35" i="6"/>
  <c r="G63" i="6"/>
  <c r="G28" i="9"/>
  <c r="G87" i="9" s="1"/>
  <c r="G28" i="11"/>
  <c r="B56" i="11"/>
  <c r="B28" i="12"/>
  <c r="H83" i="12"/>
  <c r="G7" i="7"/>
  <c r="H87" i="8"/>
  <c r="H88" i="8" s="1"/>
  <c r="B42" i="8"/>
  <c r="G83" i="8" s="1"/>
  <c r="G84" i="8" s="1"/>
  <c r="B7" i="9"/>
  <c r="H83" i="10"/>
  <c r="H84" i="10" s="1"/>
  <c r="B77" i="12"/>
  <c r="G49" i="11"/>
  <c r="G87" i="11" s="1"/>
  <c r="I7" i="6"/>
  <c r="G58" i="6"/>
  <c r="G56" i="6" s="1"/>
  <c r="B101" i="5"/>
  <c r="G28" i="7"/>
  <c r="G87" i="7" s="1"/>
  <c r="I56" i="6"/>
  <c r="I87" i="8"/>
  <c r="I88" i="8" s="1"/>
  <c r="B35" i="12"/>
  <c r="I35" i="6"/>
  <c r="E85" i="5"/>
  <c r="H87" i="7"/>
  <c r="H88" i="7" s="1"/>
  <c r="B35" i="7"/>
  <c r="G83" i="7" s="1"/>
  <c r="I79" i="7"/>
  <c r="B29" i="6"/>
  <c r="B28" i="6" s="1"/>
  <c r="I14" i="6"/>
  <c r="I87" i="7"/>
  <c r="B77" i="8"/>
  <c r="G7" i="9"/>
  <c r="B77" i="10"/>
  <c r="C5" i="12"/>
  <c r="H80" i="12" s="1"/>
  <c r="B49" i="12"/>
  <c r="B5" i="12" s="1"/>
  <c r="I83" i="8"/>
  <c r="I83" i="11"/>
  <c r="I84" i="11" s="1"/>
  <c r="I79" i="12"/>
  <c r="L13" i="23"/>
  <c r="B78" i="5"/>
  <c r="G25" i="6"/>
  <c r="B108" i="5"/>
  <c r="G67" i="6"/>
  <c r="I70" i="6"/>
  <c r="G70" i="6" s="1"/>
  <c r="B70" i="9"/>
  <c r="G92" i="11" l="1"/>
  <c r="G84" i="7"/>
  <c r="I84" i="6"/>
  <c r="G92" i="7"/>
  <c r="G80" i="7"/>
  <c r="H80" i="9"/>
  <c r="H92" i="9"/>
  <c r="B115" i="5"/>
  <c r="I84" i="8"/>
  <c r="I92" i="8"/>
  <c r="G88" i="12"/>
  <c r="G87" i="6"/>
  <c r="I92" i="11"/>
  <c r="I80" i="11"/>
  <c r="G79" i="9"/>
  <c r="B5" i="9"/>
  <c r="G88" i="9" s="1"/>
  <c r="I88" i="12"/>
  <c r="H88" i="11"/>
  <c r="I88" i="11"/>
  <c r="H80" i="11"/>
  <c r="H92" i="11"/>
  <c r="H87" i="6"/>
  <c r="E115" i="5"/>
  <c r="G88" i="8"/>
  <c r="G92" i="10"/>
  <c r="B5" i="10"/>
  <c r="G88" i="10" s="1"/>
  <c r="G92" i="12"/>
  <c r="G80" i="12"/>
  <c r="H80" i="10"/>
  <c r="H92" i="10"/>
  <c r="I79" i="6"/>
  <c r="D5" i="6"/>
  <c r="B35" i="6"/>
  <c r="G80" i="8"/>
  <c r="G92" i="8"/>
  <c r="H80" i="8"/>
  <c r="H92" i="8"/>
  <c r="I84" i="10"/>
  <c r="H92" i="7"/>
  <c r="I88" i="7"/>
  <c r="H84" i="12"/>
  <c r="E5" i="3"/>
  <c r="B5" i="7"/>
  <c r="G88" i="7" s="1"/>
  <c r="I84" i="9"/>
  <c r="I92" i="9"/>
  <c r="I87" i="6"/>
  <c r="I88" i="6" s="1"/>
  <c r="G83" i="12"/>
  <c r="G84" i="12" s="1"/>
  <c r="G83" i="9"/>
  <c r="H83" i="6"/>
  <c r="H84" i="6" s="1"/>
  <c r="B5" i="11"/>
  <c r="G80" i="11" s="1"/>
  <c r="K16" i="23"/>
  <c r="K14" i="23"/>
  <c r="B49" i="6"/>
  <c r="K13" i="23"/>
  <c r="I84" i="7"/>
  <c r="H84" i="7"/>
  <c r="G28" i="6"/>
  <c r="H79" i="6"/>
  <c r="C5" i="6"/>
  <c r="I92" i="10"/>
  <c r="H84" i="11"/>
  <c r="G83" i="6"/>
  <c r="G84" i="6" s="1"/>
  <c r="I92" i="12"/>
  <c r="I80" i="12"/>
  <c r="I92" i="7"/>
  <c r="I80" i="7"/>
  <c r="C6" i="3"/>
  <c r="C5" i="3" s="1"/>
  <c r="G79" i="6"/>
  <c r="B5" i="6"/>
  <c r="G84" i="11" l="1"/>
  <c r="G88" i="6"/>
  <c r="G80" i="6"/>
  <c r="G92" i="6"/>
  <c r="I80" i="6"/>
  <c r="I92" i="6"/>
  <c r="G84" i="10"/>
  <c r="G80" i="9"/>
  <c r="G92" i="9"/>
  <c r="G80" i="10"/>
  <c r="G84" i="9"/>
  <c r="G88" i="11"/>
  <c r="H92" i="6"/>
  <c r="H80" i="6"/>
  <c r="H88" i="6"/>
</calcChain>
</file>

<file path=xl/sharedStrings.xml><?xml version="1.0" encoding="utf-8"?>
<sst xmlns="http://schemas.openxmlformats.org/spreadsheetml/2006/main" count="2753" uniqueCount="887">
  <si>
    <t>人口　　7　</t>
    <rPh sb="0" eb="2">
      <t>ジンコウ</t>
    </rPh>
    <phoneticPr fontId="3"/>
  </si>
  <si>
    <t>2.　　人　　口</t>
    <rPh sb="4" eb="5">
      <t>ヒト</t>
    </rPh>
    <rPh sb="7" eb="8">
      <t>クチ</t>
    </rPh>
    <phoneticPr fontId="3"/>
  </si>
  <si>
    <t>5.　人口及び世帯数の推移・・・・・・・・・8</t>
    <rPh sb="2" eb="4">
      <t>ジンコウ</t>
    </rPh>
    <rPh sb="4" eb="5">
      <t>オヨ</t>
    </rPh>
    <rPh sb="6" eb="9">
      <t>セタイスウ</t>
    </rPh>
    <rPh sb="10" eb="12">
      <t>スイイ</t>
    </rPh>
    <phoneticPr fontId="3"/>
  </si>
  <si>
    <t>6.　地域別世帯数・男女別人口・・・・・・・12</t>
    <rPh sb="3" eb="5">
      <t>チイキ</t>
    </rPh>
    <rPh sb="4" eb="5">
      <t>ベツ</t>
    </rPh>
    <rPh sb="5" eb="8">
      <t>セタイスウ</t>
    </rPh>
    <rPh sb="9" eb="11">
      <t>ダンジョ</t>
    </rPh>
    <rPh sb="11" eb="12">
      <t>ベツ</t>
    </rPh>
    <rPh sb="12" eb="14">
      <t>ジンコウ</t>
    </rPh>
    <phoneticPr fontId="3"/>
  </si>
  <si>
    <t>7.　年齢別男女別人口・・・・・・・・・・・17</t>
    <rPh sb="3" eb="5">
      <t>ネンレイ</t>
    </rPh>
    <rPh sb="5" eb="6">
      <t>ベツ</t>
    </rPh>
    <rPh sb="6" eb="8">
      <t>ダンジョ</t>
    </rPh>
    <rPh sb="8" eb="9">
      <t>ベツ</t>
    </rPh>
    <rPh sb="9" eb="11">
      <t>ジンコウ</t>
    </rPh>
    <phoneticPr fontId="3"/>
  </si>
  <si>
    <t>8.　年齢別階層別人口の推移・・・・・・・・24</t>
    <rPh sb="3" eb="5">
      <t>ネンレイ</t>
    </rPh>
    <rPh sb="5" eb="6">
      <t>ベツ</t>
    </rPh>
    <rPh sb="6" eb="8">
      <t>カイソウ</t>
    </rPh>
    <rPh sb="8" eb="9">
      <t>ベツ</t>
    </rPh>
    <rPh sb="9" eb="11">
      <t>ジンコウ</t>
    </rPh>
    <rPh sb="12" eb="14">
      <t>スイイ</t>
    </rPh>
    <phoneticPr fontId="3"/>
  </si>
  <si>
    <t>9.　人口動態の推移・・・・・・・・・・・・27</t>
    <rPh sb="3" eb="5">
      <t>ジンコウ</t>
    </rPh>
    <rPh sb="5" eb="6">
      <t>ドウ</t>
    </rPh>
    <rPh sb="6" eb="7">
      <t>タイ</t>
    </rPh>
    <rPh sb="8" eb="10">
      <t>スイイ</t>
    </rPh>
    <phoneticPr fontId="3"/>
  </si>
  <si>
    <t>10.  昼夜間人口の状況・・・・・・・・・・・30</t>
    <rPh sb="5" eb="6">
      <t>ヒル</t>
    </rPh>
    <rPh sb="6" eb="7">
      <t>ヨル</t>
    </rPh>
    <rPh sb="7" eb="8">
      <t>アイダ</t>
    </rPh>
    <rPh sb="8" eb="10">
      <t>ジンコウ</t>
    </rPh>
    <rPh sb="11" eb="13">
      <t>ジョウキョウ</t>
    </rPh>
    <phoneticPr fontId="3"/>
  </si>
  <si>
    <t>11.  流入・流出人口・・・・・・・・・・・・32</t>
    <rPh sb="5" eb="7">
      <t>リュウニュウ</t>
    </rPh>
    <rPh sb="7" eb="9">
      <t>リュウシュツ</t>
    </rPh>
    <rPh sb="9" eb="11">
      <t>ジンコウ</t>
    </rPh>
    <phoneticPr fontId="3"/>
  </si>
  <si>
    <t xml:space="preserve"> </t>
    <phoneticPr fontId="3"/>
  </si>
  <si>
    <t>12.  世帯数の推移・・・・・・・・・・・・・34</t>
    <rPh sb="5" eb="8">
      <t>セタイスウ</t>
    </rPh>
    <rPh sb="9" eb="11">
      <t>スイイ</t>
    </rPh>
    <phoneticPr fontId="3"/>
  </si>
  <si>
    <t>13.  都道府県別転入転出者数・・・・・・・・36</t>
    <rPh sb="5" eb="9">
      <t>トドウフケン</t>
    </rPh>
    <rPh sb="9" eb="10">
      <t>ベツ</t>
    </rPh>
    <rPh sb="10" eb="12">
      <t>テンニュウ</t>
    </rPh>
    <rPh sb="12" eb="14">
      <t>テンシュツ</t>
    </rPh>
    <rPh sb="14" eb="15">
      <t>シャ</t>
    </rPh>
    <rPh sb="15" eb="16">
      <t>スウ</t>
    </rPh>
    <phoneticPr fontId="3"/>
  </si>
  <si>
    <t>14.  外国人登録者数等の推移・・・・・・・・38</t>
    <rPh sb="5" eb="7">
      <t>ガイコク</t>
    </rPh>
    <rPh sb="7" eb="8">
      <t>ジン</t>
    </rPh>
    <rPh sb="8" eb="11">
      <t>トウロクシャ</t>
    </rPh>
    <rPh sb="11" eb="12">
      <t>スウ</t>
    </rPh>
    <rPh sb="12" eb="13">
      <t>ナド</t>
    </rPh>
    <rPh sb="14" eb="16">
      <t>スイイ</t>
    </rPh>
    <phoneticPr fontId="3"/>
  </si>
  <si>
    <t>15.  人口集中地区（DIDs）人口・・・・・・・40</t>
    <rPh sb="5" eb="7">
      <t>ジンコウ</t>
    </rPh>
    <rPh sb="7" eb="9">
      <t>シュウチュウ</t>
    </rPh>
    <rPh sb="9" eb="11">
      <t>チク</t>
    </rPh>
    <rPh sb="17" eb="19">
      <t>ジンコウ</t>
    </rPh>
    <phoneticPr fontId="3"/>
  </si>
  <si>
    <t>8　　人口</t>
    <rPh sb="3" eb="5">
      <t>ジンコウ</t>
    </rPh>
    <phoneticPr fontId="9"/>
  </si>
  <si>
    <t>人口　　9</t>
    <rPh sb="0" eb="2">
      <t>ジンコウ</t>
    </rPh>
    <phoneticPr fontId="9"/>
  </si>
  <si>
    <t>10　　人口</t>
    <rPh sb="4" eb="6">
      <t>ジンコウ</t>
    </rPh>
    <phoneticPr fontId="9"/>
  </si>
  <si>
    <t>人口　　11</t>
    <rPh sb="0" eb="2">
      <t>ジンコウ</t>
    </rPh>
    <phoneticPr fontId="9"/>
  </si>
  <si>
    <t>５．人口及び世帯数の推移</t>
    <rPh sb="2" eb="4">
      <t>ジンコウ</t>
    </rPh>
    <rPh sb="4" eb="5">
      <t>オヨ</t>
    </rPh>
    <rPh sb="6" eb="9">
      <t>セタイスウ</t>
    </rPh>
    <rPh sb="10" eb="12">
      <t>スイイ</t>
    </rPh>
    <phoneticPr fontId="9"/>
  </si>
  <si>
    <t xml:space="preserve">各年10月1日現在 </t>
    <rPh sb="0" eb="2">
      <t>カクネン</t>
    </rPh>
    <rPh sb="4" eb="5">
      <t>ガツ</t>
    </rPh>
    <rPh sb="6" eb="7">
      <t>ニチ</t>
    </rPh>
    <rPh sb="7" eb="9">
      <t>ゲンザイ</t>
    </rPh>
    <phoneticPr fontId="9"/>
  </si>
  <si>
    <t>年　次</t>
    <rPh sb="0" eb="1">
      <t>トシ</t>
    </rPh>
    <rPh sb="2" eb="3">
      <t>ツギ</t>
    </rPh>
    <phoneticPr fontId="9"/>
  </si>
  <si>
    <t>総                   数</t>
    <rPh sb="0" eb="1">
      <t>フサ</t>
    </rPh>
    <rPh sb="20" eb="21">
      <t>カズ</t>
    </rPh>
    <phoneticPr fontId="9"/>
  </si>
  <si>
    <t>上野市</t>
    <rPh sb="0" eb="3">
      <t>ウエノシ</t>
    </rPh>
    <phoneticPr fontId="9"/>
  </si>
  <si>
    <t>伊賀町</t>
    <rPh sb="0" eb="3">
      <t>イガチョウ</t>
    </rPh>
    <phoneticPr fontId="9"/>
  </si>
  <si>
    <t>島ヶ原村</t>
    <rPh sb="0" eb="4">
      <t>シマガハラムラ</t>
    </rPh>
    <phoneticPr fontId="9"/>
  </si>
  <si>
    <t>阿山町</t>
    <rPh sb="0" eb="2">
      <t>アヤマ</t>
    </rPh>
    <rPh sb="2" eb="3">
      <t>チョウ</t>
    </rPh>
    <phoneticPr fontId="9"/>
  </si>
  <si>
    <t>大山田村</t>
    <rPh sb="0" eb="4">
      <t>オオヤマダムラ</t>
    </rPh>
    <phoneticPr fontId="9"/>
  </si>
  <si>
    <t>青山町</t>
    <rPh sb="0" eb="3">
      <t>アオヤマチョウ</t>
    </rPh>
    <phoneticPr fontId="9"/>
  </si>
  <si>
    <t>世　帯　数</t>
    <rPh sb="0" eb="1">
      <t>ヨ</t>
    </rPh>
    <rPh sb="2" eb="3">
      <t>オビ</t>
    </rPh>
    <rPh sb="4" eb="5">
      <t>カズ</t>
    </rPh>
    <phoneticPr fontId="9"/>
  </si>
  <si>
    <t>人　　　口</t>
    <rPh sb="0" eb="1">
      <t>ヒト</t>
    </rPh>
    <rPh sb="4" eb="5">
      <t>クチ</t>
    </rPh>
    <phoneticPr fontId="9"/>
  </si>
  <si>
    <t>世帯数</t>
    <rPh sb="0" eb="3">
      <t>セタイスウ</t>
    </rPh>
    <phoneticPr fontId="9"/>
  </si>
  <si>
    <t>総  数</t>
    <rPh sb="0" eb="1">
      <t>フサ</t>
    </rPh>
    <rPh sb="3" eb="4">
      <t>カズ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</si>
  <si>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</si>
  <si>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</si>
  <si>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総数</t>
    <rPh sb="0" eb="2">
      <t>ソウスウ</t>
    </rPh>
    <phoneticPr fontId="9"/>
  </si>
  <si>
    <t>昭和36年</t>
    <rPh sb="0" eb="2">
      <t>ショウワ</t>
    </rPh>
    <rPh sb="4" eb="5">
      <t>ネン</t>
    </rPh>
    <phoneticPr fontId="9"/>
  </si>
  <si>
    <t>昭和37年</t>
    <rPh sb="0" eb="2">
      <t>ショウワ</t>
    </rPh>
    <rPh sb="4" eb="5">
      <t>ネン</t>
    </rPh>
    <phoneticPr fontId="9"/>
  </si>
  <si>
    <t>昭和38年</t>
    <rPh sb="0" eb="2">
      <t>ショウワ</t>
    </rPh>
    <rPh sb="4" eb="5">
      <t>ネン</t>
    </rPh>
    <phoneticPr fontId="9"/>
  </si>
  <si>
    <t>昭和39年</t>
    <rPh sb="0" eb="2">
      <t>ショウワ</t>
    </rPh>
    <rPh sb="4" eb="5">
      <t>ネン</t>
    </rPh>
    <phoneticPr fontId="9"/>
  </si>
  <si>
    <t>昭和40年</t>
    <rPh sb="0" eb="2">
      <t>ショウワ</t>
    </rPh>
    <rPh sb="4" eb="5">
      <t>ネン</t>
    </rPh>
    <phoneticPr fontId="9"/>
  </si>
  <si>
    <t>昭和41年</t>
    <rPh sb="0" eb="2">
      <t>ショウワ</t>
    </rPh>
    <rPh sb="4" eb="5">
      <t>ネン</t>
    </rPh>
    <phoneticPr fontId="9"/>
  </si>
  <si>
    <t>昭和42年</t>
    <rPh sb="0" eb="2">
      <t>ショウワ</t>
    </rPh>
    <rPh sb="4" eb="5">
      <t>ネン</t>
    </rPh>
    <phoneticPr fontId="9"/>
  </si>
  <si>
    <t>昭和43年</t>
    <rPh sb="0" eb="2">
      <t>ショウワ</t>
    </rPh>
    <rPh sb="4" eb="5">
      <t>ネン</t>
    </rPh>
    <phoneticPr fontId="9"/>
  </si>
  <si>
    <t>昭和44年</t>
    <rPh sb="0" eb="2">
      <t>ショウワ</t>
    </rPh>
    <rPh sb="4" eb="5">
      <t>ネン</t>
    </rPh>
    <phoneticPr fontId="9"/>
  </si>
  <si>
    <t>…</t>
    <phoneticPr fontId="3"/>
  </si>
  <si>
    <t>昭和45年</t>
    <rPh sb="0" eb="2">
      <t>ショウワ</t>
    </rPh>
    <rPh sb="4" eb="5">
      <t>ネン</t>
    </rPh>
    <phoneticPr fontId="9"/>
  </si>
  <si>
    <t>昭和46年</t>
    <rPh sb="0" eb="2">
      <t>ショウワ</t>
    </rPh>
    <rPh sb="4" eb="5">
      <t>ネン</t>
    </rPh>
    <phoneticPr fontId="9"/>
  </si>
  <si>
    <t>昭和47年</t>
    <rPh sb="0" eb="2">
      <t>ショウワ</t>
    </rPh>
    <rPh sb="4" eb="5">
      <t>ネン</t>
    </rPh>
    <phoneticPr fontId="9"/>
  </si>
  <si>
    <t>昭和48年</t>
    <rPh sb="0" eb="2">
      <t>ショウワ</t>
    </rPh>
    <rPh sb="4" eb="5">
      <t>ネン</t>
    </rPh>
    <phoneticPr fontId="9"/>
  </si>
  <si>
    <t>昭和49年</t>
    <rPh sb="0" eb="2">
      <t>ショウワ</t>
    </rPh>
    <rPh sb="4" eb="5">
      <t>ネン</t>
    </rPh>
    <phoneticPr fontId="9"/>
  </si>
  <si>
    <t>昭和50年</t>
    <rPh sb="0" eb="2">
      <t>ショウワ</t>
    </rPh>
    <rPh sb="4" eb="5">
      <t>ネン</t>
    </rPh>
    <phoneticPr fontId="9"/>
  </si>
  <si>
    <t>昭和51年</t>
    <rPh sb="0" eb="2">
      <t>ショウワ</t>
    </rPh>
    <rPh sb="4" eb="5">
      <t>ネン</t>
    </rPh>
    <phoneticPr fontId="9"/>
  </si>
  <si>
    <t>昭和52年</t>
    <rPh sb="0" eb="2">
      <t>ショウワ</t>
    </rPh>
    <rPh sb="4" eb="5">
      <t>ネン</t>
    </rPh>
    <phoneticPr fontId="9"/>
  </si>
  <si>
    <t>昭和53年</t>
    <rPh sb="0" eb="2">
      <t>ショウワ</t>
    </rPh>
    <rPh sb="4" eb="5">
      <t>ネン</t>
    </rPh>
    <phoneticPr fontId="9"/>
  </si>
  <si>
    <t>昭和54年</t>
    <rPh sb="0" eb="2">
      <t>ショウワ</t>
    </rPh>
    <rPh sb="4" eb="5">
      <t>ネン</t>
    </rPh>
    <phoneticPr fontId="9"/>
  </si>
  <si>
    <t>昭和55年</t>
    <rPh sb="0" eb="2">
      <t>ショウワ</t>
    </rPh>
    <rPh sb="4" eb="5">
      <t>ネン</t>
    </rPh>
    <phoneticPr fontId="9"/>
  </si>
  <si>
    <t>昭和56年</t>
    <rPh sb="0" eb="2">
      <t>ショウワ</t>
    </rPh>
    <rPh sb="4" eb="5">
      <t>ネン</t>
    </rPh>
    <phoneticPr fontId="9"/>
  </si>
  <si>
    <t>昭和57年</t>
    <rPh sb="0" eb="2">
      <t>ショウワ</t>
    </rPh>
    <rPh sb="4" eb="5">
      <t>ネン</t>
    </rPh>
    <phoneticPr fontId="9"/>
  </si>
  <si>
    <t>昭和58年</t>
    <rPh sb="0" eb="2">
      <t>ショウワ</t>
    </rPh>
    <rPh sb="4" eb="5">
      <t>ネン</t>
    </rPh>
    <phoneticPr fontId="9"/>
  </si>
  <si>
    <t>昭和59年</t>
    <rPh sb="0" eb="2">
      <t>ショウワ</t>
    </rPh>
    <rPh sb="4" eb="5">
      <t>ネン</t>
    </rPh>
    <phoneticPr fontId="9"/>
  </si>
  <si>
    <t>昭和60年</t>
    <rPh sb="0" eb="2">
      <t>ショウワ</t>
    </rPh>
    <rPh sb="4" eb="5">
      <t>ネン</t>
    </rPh>
    <phoneticPr fontId="9"/>
  </si>
  <si>
    <t>昭和61年</t>
    <rPh sb="0" eb="2">
      <t>ショウワ</t>
    </rPh>
    <rPh sb="4" eb="5">
      <t>ネン</t>
    </rPh>
    <phoneticPr fontId="9"/>
  </si>
  <si>
    <t>昭和62年</t>
    <rPh sb="0" eb="2">
      <t>ショウワ</t>
    </rPh>
    <rPh sb="4" eb="5">
      <t>ネン</t>
    </rPh>
    <phoneticPr fontId="9"/>
  </si>
  <si>
    <t>昭和63年</t>
    <rPh sb="0" eb="2">
      <t>ショウワ</t>
    </rPh>
    <rPh sb="4" eb="5">
      <t>ネン</t>
    </rPh>
    <phoneticPr fontId="9"/>
  </si>
  <si>
    <t>平成元年</t>
    <rPh sb="0" eb="2">
      <t>ヘイセイ</t>
    </rPh>
    <rPh sb="2" eb="4">
      <t>ガンネン</t>
    </rPh>
    <phoneticPr fontId="9"/>
  </si>
  <si>
    <t>平成２年</t>
    <rPh sb="0" eb="2">
      <t>ヘイセイ</t>
    </rPh>
    <rPh sb="3" eb="4">
      <t>ネン</t>
    </rPh>
    <phoneticPr fontId="9"/>
  </si>
  <si>
    <t>平成３年</t>
    <rPh sb="0" eb="2">
      <t>ヘイセイ</t>
    </rPh>
    <rPh sb="3" eb="4">
      <t>ネン</t>
    </rPh>
    <phoneticPr fontId="9"/>
  </si>
  <si>
    <t>平成４年</t>
    <rPh sb="0" eb="2">
      <t>ヘイセイ</t>
    </rPh>
    <rPh sb="3" eb="4">
      <t>ネン</t>
    </rPh>
    <phoneticPr fontId="9"/>
  </si>
  <si>
    <t>平成５年</t>
    <rPh sb="0" eb="2">
      <t>ヘイセイ</t>
    </rPh>
    <rPh sb="3" eb="4">
      <t>ネン</t>
    </rPh>
    <phoneticPr fontId="9"/>
  </si>
  <si>
    <t>平成６年</t>
    <rPh sb="0" eb="2">
      <t>ヘイセイ</t>
    </rPh>
    <rPh sb="3" eb="4">
      <t>ネン</t>
    </rPh>
    <phoneticPr fontId="9"/>
  </si>
  <si>
    <t>平成７年</t>
    <rPh sb="0" eb="2">
      <t>ヘイセイ</t>
    </rPh>
    <rPh sb="3" eb="4">
      <t>ネン</t>
    </rPh>
    <phoneticPr fontId="9"/>
  </si>
  <si>
    <t>平成８年</t>
    <rPh sb="0" eb="2">
      <t>ヘイセイ</t>
    </rPh>
    <rPh sb="3" eb="4">
      <t>ネン</t>
    </rPh>
    <phoneticPr fontId="9"/>
  </si>
  <si>
    <t>平成９年</t>
    <rPh sb="0" eb="2">
      <t>ヘイセイ</t>
    </rPh>
    <rPh sb="3" eb="4">
      <t>ネン</t>
    </rPh>
    <phoneticPr fontId="9"/>
  </si>
  <si>
    <t>平成10年</t>
    <rPh sb="0" eb="2">
      <t>ヘイセイ</t>
    </rPh>
    <rPh sb="4" eb="5">
      <t>ネン</t>
    </rPh>
    <phoneticPr fontId="9"/>
  </si>
  <si>
    <t>平成11年</t>
    <rPh sb="0" eb="2">
      <t>ヘイセイ</t>
    </rPh>
    <rPh sb="4" eb="5">
      <t>ネン</t>
    </rPh>
    <phoneticPr fontId="9"/>
  </si>
  <si>
    <t>平成12年</t>
    <rPh sb="0" eb="2">
      <t>ヘイセイ</t>
    </rPh>
    <rPh sb="4" eb="5">
      <t>ネン</t>
    </rPh>
    <phoneticPr fontId="9"/>
  </si>
  <si>
    <t>平成13年</t>
    <rPh sb="0" eb="2">
      <t>ヘイセイ</t>
    </rPh>
    <rPh sb="4" eb="5">
      <t>ネン</t>
    </rPh>
    <phoneticPr fontId="9"/>
  </si>
  <si>
    <t>平成14年</t>
    <rPh sb="0" eb="2">
      <t>ヘイセイ</t>
    </rPh>
    <rPh sb="4" eb="5">
      <t>ネン</t>
    </rPh>
    <phoneticPr fontId="9"/>
  </si>
  <si>
    <t>平成15年</t>
    <rPh sb="0" eb="2">
      <t>ヘイセイ</t>
    </rPh>
    <rPh sb="4" eb="5">
      <t>ネン</t>
    </rPh>
    <phoneticPr fontId="9"/>
  </si>
  <si>
    <t>平成16年</t>
    <rPh sb="0" eb="2">
      <t>ヘイセイ</t>
    </rPh>
    <rPh sb="4" eb="5">
      <t>ネン</t>
    </rPh>
    <phoneticPr fontId="9"/>
  </si>
  <si>
    <t>平成17年</t>
    <rPh sb="0" eb="2">
      <t>ヘイセイ</t>
    </rPh>
    <rPh sb="4" eb="5">
      <t>ネン</t>
    </rPh>
    <phoneticPr fontId="9"/>
  </si>
  <si>
    <t>-</t>
    <phoneticPr fontId="9"/>
  </si>
  <si>
    <t>-</t>
  </si>
  <si>
    <t>平成18年</t>
    <rPh sb="0" eb="2">
      <t>ヘイセイ</t>
    </rPh>
    <rPh sb="4" eb="5">
      <t>ネン</t>
    </rPh>
    <phoneticPr fontId="9"/>
  </si>
  <si>
    <t>平成19年</t>
    <rPh sb="0" eb="2">
      <t>ヘイセイ</t>
    </rPh>
    <rPh sb="4" eb="5">
      <t>ネン</t>
    </rPh>
    <phoneticPr fontId="9"/>
  </si>
  <si>
    <t>平成20年</t>
    <rPh sb="0" eb="2">
      <t>ヘイセイ</t>
    </rPh>
    <rPh sb="4" eb="5">
      <t>ネン</t>
    </rPh>
    <phoneticPr fontId="9"/>
  </si>
  <si>
    <t>平成21年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</si>
  <si>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</si>
  <si>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平成23年</t>
    <rPh sb="0" eb="2">
      <t>ヘイセイ</t>
    </rPh>
    <rPh sb="4" eb="5">
      <t>ネン</t>
    </rPh>
    <phoneticPr fontId="9"/>
  </si>
  <si>
    <t>平成24年</t>
    <rPh sb="0" eb="2">
      <t>ヘイセイ</t>
    </rPh>
    <rPh sb="4" eb="5">
      <t>ネン</t>
    </rPh>
    <phoneticPr fontId="9"/>
  </si>
  <si>
    <t>平成25年</t>
    <rPh sb="0" eb="2">
      <t>ヘイセイ</t>
    </rPh>
    <rPh sb="4" eb="5">
      <t>ネン</t>
    </rPh>
    <phoneticPr fontId="9"/>
  </si>
  <si>
    <t>平成26年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</si>
  <si>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</si>
  <si>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>平成28年</t>
    <rPh sb="0" eb="2">
      <t>ヘイセイ</t>
    </rPh>
    <rPh sb="4" eb="5">
      <t>ネン</t>
    </rPh>
    <phoneticPr fontId="9"/>
  </si>
  <si>
    <t>平成29年</t>
    <rPh sb="0" eb="2">
      <t>ヘイセイ</t>
    </rPh>
    <rPh sb="4" eb="5">
      <t>ネン</t>
    </rPh>
    <phoneticPr fontId="9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</si>
  <si>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</si>
  <si>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モト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</si>
  <si>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</si>
  <si>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1">
      <t>レイ</t>
    </rPh>
    <rPh sb="1" eb="2">
      <t>ワ</t>
    </rPh>
    <rPh sb="3" eb="4">
      <t>ネン</t>
    </rPh>
    <phoneticPr fontId="3"/>
  </si>
  <si>
    <t>令和4年</t>
    <rPh sb="0" eb="1">
      <t>レイ</t>
    </rPh>
    <rPh sb="1" eb="2">
      <t>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</si>
  <si>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</si>
  <si>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注：昭和４７～４９年、昭和５１～平成２年の世帯数は９月末現在</t>
    <rPh sb="0" eb="1">
      <t>チュウ</t>
    </rPh>
    <rPh sb="2" eb="4">
      <t>ショウワ</t>
    </rPh>
    <rPh sb="9" eb="10">
      <t>ネン</t>
    </rPh>
    <rPh sb="11" eb="13">
      <t>ショウワ</t>
    </rPh>
    <rPh sb="16" eb="18">
      <t>ヘイセイ</t>
    </rPh>
    <rPh sb="19" eb="20">
      <t>ネン</t>
    </rPh>
    <rPh sb="21" eb="24">
      <t>セタイスウ</t>
    </rPh>
    <rPh sb="26" eb="27">
      <t>ガツ</t>
    </rPh>
    <rPh sb="27" eb="28">
      <t>マツ</t>
    </rPh>
    <rPh sb="28" eb="30">
      <t>ゲンザイ</t>
    </rPh>
    <phoneticPr fontId="9"/>
  </si>
  <si>
    <t>　　太字は国勢調査、それ以外は人口推計</t>
    <rPh sb="2" eb="4">
      <t>フトジ</t>
    </rPh>
    <rPh sb="5" eb="7">
      <t>コクセイ</t>
    </rPh>
    <rPh sb="7" eb="9">
      <t>チョウサ</t>
    </rPh>
    <rPh sb="12" eb="14">
      <t>イガイ</t>
    </rPh>
    <rPh sb="15" eb="17">
      <t>ジンコウ</t>
    </rPh>
    <rPh sb="17" eb="19">
      <t>スイケイ</t>
    </rPh>
    <phoneticPr fontId="9"/>
  </si>
  <si>
    <t>12　　人口</t>
    <rPh sb="4" eb="6">
      <t>ジンコウ</t>
    </rPh>
    <phoneticPr fontId="9"/>
  </si>
  <si>
    <t>人口　　13</t>
    <rPh sb="0" eb="2">
      <t>ジンコウ</t>
    </rPh>
    <phoneticPr fontId="9"/>
  </si>
  <si>
    <t>６．地域別世帯数・男女別人口</t>
    <rPh sb="2" eb="4">
      <t>チイキ</t>
    </rPh>
    <rPh sb="4" eb="5">
      <t>ベツ</t>
    </rPh>
    <rPh sb="5" eb="8">
      <t>セタイスウ</t>
    </rPh>
    <rPh sb="9" eb="11">
      <t>ダンジョ</t>
    </rPh>
    <rPh sb="11" eb="12">
      <t>ベツ</t>
    </rPh>
    <rPh sb="12" eb="14">
      <t>ジンコウ</t>
    </rPh>
    <phoneticPr fontId="9"/>
  </si>
  <si>
    <t>令和6年4月30日現在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9"/>
  </si>
  <si>
    <t>町（字）名</t>
    <rPh sb="0" eb="1">
      <t>チョウ</t>
    </rPh>
    <rPh sb="2" eb="3">
      <t>アザ</t>
    </rPh>
    <rPh sb="4" eb="5">
      <t>メイ</t>
    </rPh>
    <phoneticPr fontId="9"/>
  </si>
  <si>
    <t>人口</t>
    <rPh sb="0" eb="2">
      <t>ジンコウ</t>
    </rPh>
    <phoneticPr fontId="9"/>
  </si>
  <si>
    <t>伊賀市</t>
    <rPh sb="0" eb="2">
      <t>イガ</t>
    </rPh>
    <rPh sb="2" eb="3">
      <t>シ</t>
    </rPh>
    <phoneticPr fontId="9"/>
  </si>
  <si>
    <t>東日南町</t>
    <rPh sb="0" eb="4">
      <t>ヒガシヒナタマチ</t>
    </rPh>
    <phoneticPr fontId="9"/>
  </si>
  <si>
    <t>≪府中≫</t>
    <rPh sb="1" eb="3">
      <t>フチュウ</t>
    </rPh>
    <phoneticPr fontId="9"/>
  </si>
  <si>
    <t>≪依那古≫</t>
    <rPh sb="1" eb="4">
      <t>イナコ</t>
    </rPh>
    <phoneticPr fontId="9"/>
  </si>
  <si>
    <t>上野地域</t>
    <rPh sb="0" eb="2">
      <t>ウエノ</t>
    </rPh>
    <rPh sb="2" eb="4">
      <t>チイキ</t>
    </rPh>
    <phoneticPr fontId="9"/>
  </si>
  <si>
    <t>西日南町</t>
    <rPh sb="0" eb="4">
      <t>ニシヒナタマチ</t>
    </rPh>
    <phoneticPr fontId="9"/>
  </si>
  <si>
    <t>服部町</t>
    <rPh sb="0" eb="3">
      <t>ハットリチョウ</t>
    </rPh>
    <phoneticPr fontId="9"/>
  </si>
  <si>
    <t>依那具</t>
    <rPh sb="0" eb="1">
      <t>イ</t>
    </rPh>
    <rPh sb="1" eb="2">
      <t>ナ</t>
    </rPh>
    <rPh sb="2" eb="3">
      <t>グ</t>
    </rPh>
    <phoneticPr fontId="9"/>
  </si>
  <si>
    <t>≪上野東部≫</t>
    <rPh sb="1" eb="3">
      <t>ウエノ</t>
    </rPh>
    <rPh sb="3" eb="5">
      <t>トウブ</t>
    </rPh>
    <phoneticPr fontId="9"/>
  </si>
  <si>
    <t>愛宕町</t>
    <rPh sb="0" eb="3">
      <t>アタゴマチ</t>
    </rPh>
    <phoneticPr fontId="9"/>
  </si>
  <si>
    <t>印代</t>
    <rPh sb="0" eb="2">
      <t>イジロ</t>
    </rPh>
    <phoneticPr fontId="9"/>
  </si>
  <si>
    <t>城ケ丘</t>
    <rPh sb="0" eb="1">
      <t>ジョウ</t>
    </rPh>
    <rPh sb="2" eb="3">
      <t>オカ</t>
    </rPh>
    <phoneticPr fontId="9"/>
  </si>
  <si>
    <t>車坂町</t>
    <rPh sb="0" eb="1">
      <t>クルマ</t>
    </rPh>
    <rPh sb="1" eb="2">
      <t>ザカ</t>
    </rPh>
    <rPh sb="2" eb="3">
      <t>チョウ</t>
    </rPh>
    <phoneticPr fontId="9"/>
  </si>
  <si>
    <t>鉄砲町</t>
    <rPh sb="0" eb="3">
      <t>テッポウマチ</t>
    </rPh>
    <phoneticPr fontId="9"/>
  </si>
  <si>
    <t>一之宮</t>
    <rPh sb="0" eb="3">
      <t>イチノミヤ</t>
    </rPh>
    <phoneticPr fontId="9"/>
  </si>
  <si>
    <t>市部</t>
    <rPh sb="0" eb="2">
      <t>イチベ</t>
    </rPh>
    <phoneticPr fontId="9"/>
  </si>
  <si>
    <t>田端町</t>
    <rPh sb="0" eb="2">
      <t>タバタ</t>
    </rPh>
    <rPh sb="2" eb="3">
      <t>チョウ</t>
    </rPh>
    <phoneticPr fontId="9"/>
  </si>
  <si>
    <t>万町</t>
    <rPh sb="0" eb="2">
      <t>ヨロズマチ</t>
    </rPh>
    <phoneticPr fontId="9"/>
  </si>
  <si>
    <t>千歳</t>
    <rPh sb="0" eb="2">
      <t>センザイ</t>
    </rPh>
    <phoneticPr fontId="9"/>
  </si>
  <si>
    <t>沖</t>
    <rPh sb="0" eb="1">
      <t>オキ</t>
    </rPh>
    <phoneticPr fontId="9"/>
  </si>
  <si>
    <t>伊予町</t>
    <rPh sb="0" eb="3">
      <t>イヨマチ</t>
    </rPh>
    <phoneticPr fontId="9"/>
  </si>
  <si>
    <t>東忍町</t>
    <rPh sb="0" eb="1">
      <t>ヒガシ</t>
    </rPh>
    <rPh sb="1" eb="3">
      <t>シノビチョウ</t>
    </rPh>
    <phoneticPr fontId="9"/>
  </si>
  <si>
    <t>ハイツ芭蕉</t>
    <rPh sb="3" eb="5">
      <t>バショウ</t>
    </rPh>
    <phoneticPr fontId="9"/>
  </si>
  <si>
    <t>才良</t>
    <rPh sb="0" eb="1">
      <t>サイ</t>
    </rPh>
    <rPh sb="1" eb="2">
      <t>リョウ</t>
    </rPh>
    <phoneticPr fontId="9"/>
  </si>
  <si>
    <t>寺町</t>
    <rPh sb="0" eb="2">
      <t>テラマチ</t>
    </rPh>
    <phoneticPr fontId="9"/>
  </si>
  <si>
    <t>西忍町</t>
    <rPh sb="0" eb="1">
      <t>ニシ</t>
    </rPh>
    <rPh sb="1" eb="3">
      <t>シノビチョウ</t>
    </rPh>
    <phoneticPr fontId="9"/>
  </si>
  <si>
    <t>佐那具町</t>
    <rPh sb="0" eb="3">
      <t>サナグ</t>
    </rPh>
    <rPh sb="3" eb="4">
      <t>チョウ</t>
    </rPh>
    <phoneticPr fontId="9"/>
  </si>
  <si>
    <t>下郡</t>
    <rPh sb="0" eb="2">
      <t>シモゴオリ</t>
    </rPh>
    <phoneticPr fontId="9"/>
  </si>
  <si>
    <t>玄蕃町</t>
    <rPh sb="0" eb="3">
      <t>ゲンバマチ</t>
    </rPh>
    <phoneticPr fontId="9"/>
  </si>
  <si>
    <t>≪小田≫</t>
    <rPh sb="1" eb="3">
      <t>オタ</t>
    </rPh>
    <phoneticPr fontId="9"/>
  </si>
  <si>
    <t>外山</t>
    <rPh sb="0" eb="2">
      <t>トヤマ</t>
    </rPh>
    <phoneticPr fontId="9"/>
  </si>
  <si>
    <t>下郡南</t>
    <rPh sb="0" eb="2">
      <t>シモゴオリ</t>
    </rPh>
    <rPh sb="2" eb="3">
      <t>ミナミ</t>
    </rPh>
    <phoneticPr fontId="9"/>
  </si>
  <si>
    <t>赤坂町</t>
    <rPh sb="0" eb="2">
      <t>アカサカ</t>
    </rPh>
    <rPh sb="2" eb="3">
      <t>チョウ</t>
    </rPh>
    <phoneticPr fontId="9"/>
  </si>
  <si>
    <t>小田町</t>
    <rPh sb="0" eb="2">
      <t>オタ</t>
    </rPh>
    <rPh sb="2" eb="3">
      <t>チョウ</t>
    </rPh>
    <phoneticPr fontId="9"/>
  </si>
  <si>
    <t>坂之下</t>
    <rPh sb="0" eb="3">
      <t>サカノシタ</t>
    </rPh>
    <phoneticPr fontId="9"/>
  </si>
  <si>
    <t>上郡</t>
    <rPh sb="0" eb="1">
      <t>カミ</t>
    </rPh>
    <rPh sb="1" eb="2">
      <t>グン</t>
    </rPh>
    <phoneticPr fontId="9"/>
  </si>
  <si>
    <t>農人町</t>
    <rPh sb="0" eb="3">
      <t>ノウニンマチ</t>
    </rPh>
    <phoneticPr fontId="9"/>
  </si>
  <si>
    <t>≪久米≫</t>
    <rPh sb="1" eb="3">
      <t>クメ</t>
    </rPh>
    <phoneticPr fontId="9"/>
  </si>
  <si>
    <t>東条</t>
    <rPh sb="0" eb="1">
      <t>ヒガシ</t>
    </rPh>
    <rPh sb="1" eb="2">
      <t>ジョウ</t>
    </rPh>
    <phoneticPr fontId="9"/>
  </si>
  <si>
    <t>森寺</t>
    <rPh sb="0" eb="1">
      <t>モリ</t>
    </rPh>
    <rPh sb="1" eb="2">
      <t>テラ</t>
    </rPh>
    <phoneticPr fontId="9"/>
  </si>
  <si>
    <t>北平野</t>
    <rPh sb="0" eb="1">
      <t>キタ</t>
    </rPh>
    <rPh sb="1" eb="3">
      <t>ヒラノ</t>
    </rPh>
    <phoneticPr fontId="9"/>
  </si>
  <si>
    <t>木興町</t>
    <rPh sb="0" eb="3">
      <t>キコチョウ</t>
    </rPh>
    <phoneticPr fontId="9"/>
  </si>
  <si>
    <t>西条</t>
    <rPh sb="0" eb="1">
      <t>ニシ</t>
    </rPh>
    <rPh sb="1" eb="2">
      <t>ジョウ</t>
    </rPh>
    <phoneticPr fontId="9"/>
  </si>
  <si>
    <t>≪比自岐≫</t>
    <rPh sb="1" eb="4">
      <t>ヒジキ</t>
    </rPh>
    <phoneticPr fontId="9"/>
  </si>
  <si>
    <t>城北</t>
    <rPh sb="0" eb="2">
      <t>ジョウホク</t>
    </rPh>
    <phoneticPr fontId="9"/>
  </si>
  <si>
    <t>久米町</t>
    <rPh sb="0" eb="3">
      <t>クメチョウ</t>
    </rPh>
    <phoneticPr fontId="9"/>
  </si>
  <si>
    <t>土橋</t>
    <rPh sb="0" eb="2">
      <t>ツチハシ</t>
    </rPh>
    <phoneticPr fontId="9"/>
  </si>
  <si>
    <t>比自岐</t>
    <rPh sb="0" eb="3">
      <t>ヒジキ</t>
    </rPh>
    <phoneticPr fontId="9"/>
  </si>
  <si>
    <t>服部町一丁目</t>
    <rPh sb="0" eb="3">
      <t>ハットリチョウ</t>
    </rPh>
    <rPh sb="3" eb="6">
      <t>イッチョウメ</t>
    </rPh>
    <phoneticPr fontId="9"/>
  </si>
  <si>
    <t>守田町</t>
    <rPh sb="0" eb="2">
      <t>モリタ</t>
    </rPh>
    <rPh sb="2" eb="3">
      <t>チョウ</t>
    </rPh>
    <phoneticPr fontId="9"/>
  </si>
  <si>
    <t>山神</t>
    <rPh sb="0" eb="2">
      <t>ヤガミ</t>
    </rPh>
    <phoneticPr fontId="9"/>
  </si>
  <si>
    <t>摺見</t>
    <rPh sb="0" eb="2">
      <t>スルミ</t>
    </rPh>
    <phoneticPr fontId="9"/>
  </si>
  <si>
    <t>服部町二丁目</t>
    <rPh sb="0" eb="3">
      <t>ハットリチョウ</t>
    </rPh>
    <rPh sb="3" eb="6">
      <t>ニチョウメ</t>
    </rPh>
    <phoneticPr fontId="9"/>
  </si>
  <si>
    <t>陽光台</t>
    <rPh sb="0" eb="3">
      <t>ヨウコウダイ</t>
    </rPh>
    <phoneticPr fontId="9"/>
  </si>
  <si>
    <t>≪中瀬≫</t>
    <rPh sb="1" eb="3">
      <t>ナカセ</t>
    </rPh>
    <phoneticPr fontId="9"/>
  </si>
  <si>
    <t>岡波</t>
    <rPh sb="0" eb="1">
      <t>オカ</t>
    </rPh>
    <rPh sb="1" eb="2">
      <t>ナミ</t>
    </rPh>
    <phoneticPr fontId="9"/>
  </si>
  <si>
    <t>服部町三丁目</t>
    <rPh sb="0" eb="3">
      <t>ハットリチョウ</t>
    </rPh>
    <rPh sb="3" eb="6">
      <t>サンチョウメ</t>
    </rPh>
    <phoneticPr fontId="9"/>
  </si>
  <si>
    <t>四十九町</t>
    <rPh sb="0" eb="4">
      <t>シジュクチョウ</t>
    </rPh>
    <phoneticPr fontId="9"/>
  </si>
  <si>
    <t>西明寺</t>
    <rPh sb="0" eb="3">
      <t>サイミョウジ</t>
    </rPh>
    <phoneticPr fontId="9"/>
  </si>
  <si>
    <t>≪神戸≫</t>
    <rPh sb="1" eb="3">
      <t>カンベ</t>
    </rPh>
    <phoneticPr fontId="9"/>
  </si>
  <si>
    <t>服部団地</t>
    <rPh sb="0" eb="2">
      <t>ハットリ</t>
    </rPh>
    <rPh sb="2" eb="4">
      <t>ダンチ</t>
    </rPh>
    <phoneticPr fontId="9"/>
  </si>
  <si>
    <t>問屋町</t>
    <rPh sb="0" eb="3">
      <t>トンヤマチ</t>
    </rPh>
    <phoneticPr fontId="9"/>
  </si>
  <si>
    <t>南西明寺</t>
    <rPh sb="0" eb="1">
      <t>ミナミ</t>
    </rPh>
    <rPh sb="1" eb="4">
      <t>サイミョウジ</t>
    </rPh>
    <phoneticPr fontId="9"/>
  </si>
  <si>
    <t>上神戸</t>
    <rPh sb="0" eb="1">
      <t>カミ</t>
    </rPh>
    <rPh sb="1" eb="3">
      <t>カンベ</t>
    </rPh>
    <phoneticPr fontId="9"/>
  </si>
  <si>
    <t>緑ケ丘東町</t>
    <rPh sb="0" eb="3">
      <t>ミドリガオカ</t>
    </rPh>
    <rPh sb="3" eb="4">
      <t>ヒガシ</t>
    </rPh>
    <rPh sb="4" eb="5">
      <t>マチ</t>
    </rPh>
    <phoneticPr fontId="9"/>
  </si>
  <si>
    <t>≪八幡町≫</t>
    <rPh sb="1" eb="3">
      <t>ヤハタ</t>
    </rPh>
    <rPh sb="3" eb="4">
      <t>チョウ</t>
    </rPh>
    <phoneticPr fontId="9"/>
  </si>
  <si>
    <t>下荒木</t>
    <rPh sb="0" eb="1">
      <t>シモ</t>
    </rPh>
    <rPh sb="1" eb="3">
      <t>アラキ</t>
    </rPh>
    <phoneticPr fontId="9"/>
  </si>
  <si>
    <t>下神戸</t>
    <rPh sb="0" eb="1">
      <t>シモ</t>
    </rPh>
    <rPh sb="1" eb="3">
      <t>カンベ</t>
    </rPh>
    <phoneticPr fontId="9"/>
  </si>
  <si>
    <t>緑ケ丘中町</t>
    <rPh sb="0" eb="3">
      <t>ミドリガオカ</t>
    </rPh>
    <rPh sb="3" eb="5">
      <t>ナカマチ</t>
    </rPh>
    <phoneticPr fontId="9"/>
  </si>
  <si>
    <t>八幡町</t>
    <rPh sb="0" eb="2">
      <t>ヤハタ</t>
    </rPh>
    <rPh sb="2" eb="3">
      <t>チョウ</t>
    </rPh>
    <phoneticPr fontId="9"/>
  </si>
  <si>
    <t>荒木団地</t>
    <rPh sb="0" eb="2">
      <t>アラキ</t>
    </rPh>
    <rPh sb="2" eb="4">
      <t>ダンチ</t>
    </rPh>
    <phoneticPr fontId="9"/>
  </si>
  <si>
    <t>桜丘（学校）</t>
    <rPh sb="0" eb="2">
      <t>サクラオカ</t>
    </rPh>
    <rPh sb="3" eb="5">
      <t>ガッコウ</t>
    </rPh>
    <phoneticPr fontId="9"/>
  </si>
  <si>
    <t>緑ケ丘本町</t>
    <rPh sb="0" eb="3">
      <t>ミドリガオカ</t>
    </rPh>
    <rPh sb="3" eb="5">
      <t>ホンマチ</t>
    </rPh>
    <phoneticPr fontId="9"/>
  </si>
  <si>
    <t>≪花之木≫</t>
    <rPh sb="1" eb="4">
      <t>ハナノキ</t>
    </rPh>
    <phoneticPr fontId="9"/>
  </si>
  <si>
    <t>上荒木</t>
    <rPh sb="0" eb="1">
      <t>カミ</t>
    </rPh>
    <rPh sb="1" eb="3">
      <t>アラキ</t>
    </rPh>
    <phoneticPr fontId="9"/>
  </si>
  <si>
    <t>枅川</t>
    <rPh sb="1" eb="2">
      <t>カワ</t>
    </rPh>
    <phoneticPr fontId="9"/>
  </si>
  <si>
    <t>緑ケ丘西町</t>
    <rPh sb="0" eb="3">
      <t>ミドリガオカ</t>
    </rPh>
    <rPh sb="3" eb="4">
      <t>ニシ</t>
    </rPh>
    <rPh sb="4" eb="5">
      <t>マチ</t>
    </rPh>
    <phoneticPr fontId="9"/>
  </si>
  <si>
    <t>大野木</t>
    <rPh sb="0" eb="3">
      <t>オオノギ</t>
    </rPh>
    <phoneticPr fontId="9"/>
  </si>
  <si>
    <t>荒木ケ丘</t>
    <rPh sb="0" eb="2">
      <t>アラキ</t>
    </rPh>
    <rPh sb="3" eb="4">
      <t>オカ</t>
    </rPh>
    <phoneticPr fontId="9"/>
  </si>
  <si>
    <t>上林</t>
    <rPh sb="0" eb="2">
      <t>ウエバヤシ</t>
    </rPh>
    <phoneticPr fontId="9"/>
  </si>
  <si>
    <t>緑ケ丘南町１</t>
    <rPh sb="0" eb="3">
      <t>ミドリガオカ</t>
    </rPh>
    <rPh sb="3" eb="5">
      <t>ミナミマチ</t>
    </rPh>
    <phoneticPr fontId="9"/>
  </si>
  <si>
    <t>法花</t>
    <rPh sb="0" eb="2">
      <t>ホッケ</t>
    </rPh>
    <phoneticPr fontId="9"/>
  </si>
  <si>
    <t>南寺田</t>
    <rPh sb="0" eb="1">
      <t>ミナミ</t>
    </rPh>
    <rPh sb="1" eb="3">
      <t>テラダ</t>
    </rPh>
    <phoneticPr fontId="9"/>
  </si>
  <si>
    <t>古郡</t>
    <rPh sb="0" eb="2">
      <t>フルゴオリ</t>
    </rPh>
    <phoneticPr fontId="9"/>
  </si>
  <si>
    <t>緑ケ丘南町２</t>
    <rPh sb="0" eb="3">
      <t>ミドリガオカ</t>
    </rPh>
    <rPh sb="3" eb="5">
      <t>ミナミマチ</t>
    </rPh>
    <phoneticPr fontId="9"/>
  </si>
  <si>
    <t>大内</t>
    <rPh sb="0" eb="2">
      <t>オオウチ</t>
    </rPh>
    <phoneticPr fontId="9"/>
  </si>
  <si>
    <t>寺田</t>
    <rPh sb="0" eb="2">
      <t>テラダ</t>
    </rPh>
    <phoneticPr fontId="9"/>
  </si>
  <si>
    <t>比土</t>
    <rPh sb="0" eb="1">
      <t>ヒ</t>
    </rPh>
    <rPh sb="1" eb="2">
      <t>ド</t>
    </rPh>
    <phoneticPr fontId="9"/>
  </si>
  <si>
    <t>≪上野西部≫</t>
    <rPh sb="1" eb="3">
      <t>ウエノ</t>
    </rPh>
    <rPh sb="3" eb="5">
      <t>セイブ</t>
    </rPh>
    <phoneticPr fontId="9"/>
  </si>
  <si>
    <t>七本木</t>
    <rPh sb="0" eb="1">
      <t>シチ</t>
    </rPh>
    <rPh sb="1" eb="2">
      <t>ホン</t>
    </rPh>
    <rPh sb="2" eb="3">
      <t>ギ</t>
    </rPh>
    <phoneticPr fontId="9"/>
  </si>
  <si>
    <t>高畑</t>
    <rPh sb="0" eb="2">
      <t>タカハタ</t>
    </rPh>
    <phoneticPr fontId="9"/>
  </si>
  <si>
    <t>朝日ケ丘町</t>
    <rPh sb="0" eb="2">
      <t>アサヒ</t>
    </rPh>
    <rPh sb="3" eb="4">
      <t>オカ</t>
    </rPh>
    <rPh sb="4" eb="5">
      <t>チョウ</t>
    </rPh>
    <phoneticPr fontId="9"/>
  </si>
  <si>
    <t>新町</t>
    <rPh sb="0" eb="2">
      <t>シンマチ</t>
    </rPh>
    <phoneticPr fontId="9"/>
  </si>
  <si>
    <t>≪長田≫</t>
    <rPh sb="1" eb="3">
      <t>ナガタ</t>
    </rPh>
    <phoneticPr fontId="9"/>
  </si>
  <si>
    <t>羽根</t>
    <rPh sb="0" eb="2">
      <t>ハネ</t>
    </rPh>
    <phoneticPr fontId="9"/>
  </si>
  <si>
    <t>≪古山≫</t>
    <rPh sb="1" eb="3">
      <t>フルヤマ</t>
    </rPh>
    <phoneticPr fontId="9"/>
  </si>
  <si>
    <t>片原町</t>
    <rPh sb="0" eb="3">
      <t>カタハラマチ</t>
    </rPh>
    <phoneticPr fontId="9"/>
  </si>
  <si>
    <t>朝屋</t>
    <rPh sb="0" eb="1">
      <t>チョウ</t>
    </rPh>
    <rPh sb="1" eb="2">
      <t>ヤ</t>
    </rPh>
    <phoneticPr fontId="9"/>
  </si>
  <si>
    <t>≪友生≫</t>
    <rPh sb="1" eb="3">
      <t>トモノ</t>
    </rPh>
    <phoneticPr fontId="9"/>
  </si>
  <si>
    <t>蔵縄手</t>
    <rPh sb="0" eb="1">
      <t>クラ</t>
    </rPh>
    <rPh sb="1" eb="3">
      <t>ナワテ</t>
    </rPh>
    <phoneticPr fontId="9"/>
  </si>
  <si>
    <t>東町</t>
    <rPh sb="0" eb="1">
      <t>ヒガシ</t>
    </rPh>
    <rPh sb="1" eb="2">
      <t>マチ</t>
    </rPh>
    <phoneticPr fontId="9"/>
  </si>
  <si>
    <t>上野ニュータウン</t>
    <rPh sb="0" eb="2">
      <t>ウエノ</t>
    </rPh>
    <phoneticPr fontId="9"/>
  </si>
  <si>
    <t>喰代</t>
    <rPh sb="0" eb="2">
      <t>ホウジロ</t>
    </rPh>
    <phoneticPr fontId="9"/>
  </si>
  <si>
    <t>古山界外</t>
    <rPh sb="0" eb="2">
      <t>フルヤマ</t>
    </rPh>
    <rPh sb="2" eb="3">
      <t>カイ</t>
    </rPh>
    <rPh sb="3" eb="4">
      <t>ゲ</t>
    </rPh>
    <phoneticPr fontId="9"/>
  </si>
  <si>
    <t>中町</t>
    <rPh sb="0" eb="2">
      <t>ナカマチ</t>
    </rPh>
    <phoneticPr fontId="9"/>
  </si>
  <si>
    <t>百田</t>
    <rPh sb="0" eb="2">
      <t>モモダ</t>
    </rPh>
    <phoneticPr fontId="9"/>
  </si>
  <si>
    <t>高山</t>
    <rPh sb="0" eb="2">
      <t>タカヤマ</t>
    </rPh>
    <phoneticPr fontId="9"/>
  </si>
  <si>
    <t>菖蒲池</t>
    <rPh sb="0" eb="2">
      <t>ショウブ</t>
    </rPh>
    <rPh sb="2" eb="3">
      <t>イケ</t>
    </rPh>
    <phoneticPr fontId="9"/>
  </si>
  <si>
    <t>西町</t>
    <rPh sb="0" eb="1">
      <t>ニシ</t>
    </rPh>
    <rPh sb="1" eb="2">
      <t>マチ</t>
    </rPh>
    <phoneticPr fontId="9"/>
  </si>
  <si>
    <t>平尾</t>
    <rPh sb="0" eb="2">
      <t>ヒラオ</t>
    </rPh>
    <phoneticPr fontId="9"/>
  </si>
  <si>
    <t>蓮池</t>
    <rPh sb="0" eb="2">
      <t>ハスイケ</t>
    </rPh>
    <phoneticPr fontId="9"/>
  </si>
  <si>
    <t>鍛冶屋</t>
    <rPh sb="0" eb="3">
      <t>カジヤ</t>
    </rPh>
    <phoneticPr fontId="9"/>
  </si>
  <si>
    <t>向島町</t>
    <rPh sb="0" eb="2">
      <t>ムカイジマ</t>
    </rPh>
    <rPh sb="2" eb="3">
      <t>マチ</t>
    </rPh>
    <phoneticPr fontId="9"/>
  </si>
  <si>
    <t>市場</t>
    <rPh sb="0" eb="2">
      <t>イチバ</t>
    </rPh>
    <phoneticPr fontId="9"/>
  </si>
  <si>
    <t>上友生</t>
    <rPh sb="0" eb="1">
      <t>カミ</t>
    </rPh>
    <rPh sb="1" eb="3">
      <t>トモノ</t>
    </rPh>
    <phoneticPr fontId="9"/>
  </si>
  <si>
    <t>東谷</t>
    <rPh sb="0" eb="2">
      <t>ヒガシタニ</t>
    </rPh>
    <phoneticPr fontId="9"/>
  </si>
  <si>
    <t>西大手町</t>
    <rPh sb="0" eb="1">
      <t>ニシ</t>
    </rPh>
    <rPh sb="1" eb="4">
      <t>オオテマチ</t>
    </rPh>
    <phoneticPr fontId="9"/>
  </si>
  <si>
    <t>寺内</t>
    <rPh sb="0" eb="2">
      <t>テラウチ</t>
    </rPh>
    <phoneticPr fontId="9"/>
  </si>
  <si>
    <t>向芝</t>
    <rPh sb="0" eb="1">
      <t>ム</t>
    </rPh>
    <rPh sb="1" eb="2">
      <t>シバ</t>
    </rPh>
    <phoneticPr fontId="9"/>
  </si>
  <si>
    <t>安場</t>
    <rPh sb="0" eb="1">
      <t>ヤス</t>
    </rPh>
    <rPh sb="1" eb="2">
      <t>バ</t>
    </rPh>
    <phoneticPr fontId="9"/>
  </si>
  <si>
    <t>幸坂町</t>
    <rPh sb="0" eb="2">
      <t>コウサカ</t>
    </rPh>
    <rPh sb="2" eb="3">
      <t>チョウ</t>
    </rPh>
    <phoneticPr fontId="9"/>
  </si>
  <si>
    <t>木根</t>
    <rPh sb="0" eb="1">
      <t>キ</t>
    </rPh>
    <rPh sb="1" eb="2">
      <t>ネ</t>
    </rPh>
    <phoneticPr fontId="9"/>
  </si>
  <si>
    <t>界外</t>
    <rPh sb="0" eb="1">
      <t>カイ</t>
    </rPh>
    <rPh sb="1" eb="2">
      <t>ゲ</t>
    </rPh>
    <phoneticPr fontId="9"/>
  </si>
  <si>
    <t>湯屋谷</t>
    <rPh sb="0" eb="2">
      <t>ユヤ</t>
    </rPh>
    <rPh sb="2" eb="3">
      <t>タニ</t>
    </rPh>
    <phoneticPr fontId="9"/>
  </si>
  <si>
    <t>下幸坂町</t>
    <rPh sb="0" eb="1">
      <t>シモ</t>
    </rPh>
    <rPh sb="1" eb="3">
      <t>コウサカ</t>
    </rPh>
    <rPh sb="3" eb="4">
      <t>マチ</t>
    </rPh>
    <phoneticPr fontId="9"/>
  </si>
  <si>
    <t>木根団地</t>
    <rPh sb="0" eb="1">
      <t>キ</t>
    </rPh>
    <rPh sb="1" eb="2">
      <t>ネ</t>
    </rPh>
    <rPh sb="2" eb="4">
      <t>ダンチ</t>
    </rPh>
    <phoneticPr fontId="9"/>
  </si>
  <si>
    <t>中友生</t>
    <rPh sb="0" eb="1">
      <t>ナカ</t>
    </rPh>
    <rPh sb="1" eb="3">
      <t>トモノ</t>
    </rPh>
    <phoneticPr fontId="9"/>
  </si>
  <si>
    <t>≪花垣≫</t>
    <rPh sb="1" eb="3">
      <t>ハナガキ</t>
    </rPh>
    <phoneticPr fontId="9"/>
  </si>
  <si>
    <t>東丸之内</t>
    <rPh sb="0" eb="1">
      <t>ヒガシ</t>
    </rPh>
    <rPh sb="1" eb="4">
      <t>マルノウチ</t>
    </rPh>
    <phoneticPr fontId="9"/>
  </si>
  <si>
    <t>三軒家</t>
    <rPh sb="0" eb="3">
      <t>サンゲンヤ</t>
    </rPh>
    <phoneticPr fontId="9"/>
  </si>
  <si>
    <t>下友生</t>
    <rPh sb="0" eb="1">
      <t>シモ</t>
    </rPh>
    <rPh sb="1" eb="3">
      <t>トモノ</t>
    </rPh>
    <phoneticPr fontId="9"/>
  </si>
  <si>
    <t>予野</t>
    <rPh sb="0" eb="1">
      <t>ヨ</t>
    </rPh>
    <rPh sb="1" eb="2">
      <t>ノ</t>
    </rPh>
    <phoneticPr fontId="9"/>
  </si>
  <si>
    <t>西丸之内</t>
    <rPh sb="0" eb="1">
      <t>ニシ</t>
    </rPh>
    <rPh sb="1" eb="4">
      <t>マルノウチ</t>
    </rPh>
    <phoneticPr fontId="9"/>
  </si>
  <si>
    <t>≪新居≫</t>
    <rPh sb="1" eb="3">
      <t>ニイ</t>
    </rPh>
    <phoneticPr fontId="9"/>
  </si>
  <si>
    <t>生琉里</t>
    <rPh sb="0" eb="3">
      <t>フルサト</t>
    </rPh>
    <phoneticPr fontId="9"/>
  </si>
  <si>
    <t>白樫</t>
    <rPh sb="0" eb="2">
      <t>シラカシ</t>
    </rPh>
    <phoneticPr fontId="9"/>
  </si>
  <si>
    <t>福居町</t>
    <rPh sb="0" eb="2">
      <t>フクイ</t>
    </rPh>
    <rPh sb="2" eb="3">
      <t>チョウ</t>
    </rPh>
    <phoneticPr fontId="9"/>
  </si>
  <si>
    <t>東高倉</t>
    <rPh sb="0" eb="1">
      <t>ヒガシ</t>
    </rPh>
    <rPh sb="1" eb="3">
      <t>タカクラ</t>
    </rPh>
    <phoneticPr fontId="9"/>
  </si>
  <si>
    <t>緑南ニュータウン</t>
    <rPh sb="0" eb="1">
      <t>ミドリ</t>
    </rPh>
    <rPh sb="1" eb="2">
      <t>ミナミ</t>
    </rPh>
    <phoneticPr fontId="9"/>
  </si>
  <si>
    <t>治田</t>
    <rPh sb="0" eb="2">
      <t>ハッタ</t>
    </rPh>
    <phoneticPr fontId="9"/>
  </si>
  <si>
    <t>小玉町</t>
    <rPh sb="0" eb="2">
      <t>コダマ</t>
    </rPh>
    <rPh sb="2" eb="3">
      <t>チョウ</t>
    </rPh>
    <phoneticPr fontId="9"/>
  </si>
  <si>
    <t>西高倉</t>
    <rPh sb="0" eb="1">
      <t>ニシ</t>
    </rPh>
    <rPh sb="1" eb="3">
      <t>タカクラ</t>
    </rPh>
    <phoneticPr fontId="9"/>
  </si>
  <si>
    <t>≪猪田≫</t>
    <rPh sb="1" eb="3">
      <t>イダ</t>
    </rPh>
    <phoneticPr fontId="9"/>
  </si>
  <si>
    <t>大滝</t>
    <rPh sb="0" eb="2">
      <t>オオタキ</t>
    </rPh>
    <phoneticPr fontId="9"/>
  </si>
  <si>
    <t>魚町</t>
    <rPh sb="0" eb="2">
      <t>ウオマチ</t>
    </rPh>
    <phoneticPr fontId="9"/>
  </si>
  <si>
    <t>西山</t>
    <rPh sb="0" eb="2">
      <t>ニシヤマ</t>
    </rPh>
    <phoneticPr fontId="9"/>
  </si>
  <si>
    <t>大東</t>
    <rPh sb="0" eb="2">
      <t>オオヒガシ</t>
    </rPh>
    <phoneticPr fontId="9"/>
  </si>
  <si>
    <t>桂</t>
    <rPh sb="0" eb="1">
      <t>カツラ</t>
    </rPh>
    <phoneticPr fontId="9"/>
  </si>
  <si>
    <t>鍛冶町</t>
    <rPh sb="0" eb="3">
      <t>カジマチ</t>
    </rPh>
    <phoneticPr fontId="9"/>
  </si>
  <si>
    <t>岩倉</t>
    <rPh sb="0" eb="2">
      <t>イワクラ</t>
    </rPh>
    <phoneticPr fontId="9"/>
  </si>
  <si>
    <t>西出</t>
    <rPh sb="0" eb="2">
      <t>ニシデ</t>
    </rPh>
    <phoneticPr fontId="9"/>
  </si>
  <si>
    <t>≪ゆめが丘≫</t>
    <rPh sb="4" eb="5">
      <t>オカ</t>
    </rPh>
    <phoneticPr fontId="9"/>
  </si>
  <si>
    <t>相生町</t>
    <rPh sb="0" eb="3">
      <t>アイオイチョウ</t>
    </rPh>
    <phoneticPr fontId="9"/>
  </si>
  <si>
    <t>≪三田≫</t>
    <rPh sb="1" eb="3">
      <t>ミタ</t>
    </rPh>
    <phoneticPr fontId="9"/>
  </si>
  <si>
    <t>田中</t>
    <rPh sb="0" eb="2">
      <t>タナカ</t>
    </rPh>
    <phoneticPr fontId="9"/>
  </si>
  <si>
    <t>ゆめが丘一</t>
    <rPh sb="3" eb="4">
      <t>オカ</t>
    </rPh>
    <rPh sb="4" eb="5">
      <t>イチ</t>
    </rPh>
    <phoneticPr fontId="9"/>
  </si>
  <si>
    <t>紺屋町</t>
    <rPh sb="0" eb="3">
      <t>コンヤマチ</t>
    </rPh>
    <phoneticPr fontId="9"/>
  </si>
  <si>
    <t>大谷</t>
    <rPh sb="0" eb="2">
      <t>オオタニ</t>
    </rPh>
    <phoneticPr fontId="9"/>
  </si>
  <si>
    <t>上野センター</t>
    <rPh sb="0" eb="2">
      <t>ウエノ</t>
    </rPh>
    <phoneticPr fontId="9"/>
  </si>
  <si>
    <t>ゆめが丘二</t>
    <rPh sb="3" eb="4">
      <t>オカ</t>
    </rPh>
    <rPh sb="4" eb="5">
      <t>ニ</t>
    </rPh>
    <phoneticPr fontId="9"/>
  </si>
  <si>
    <t>三之西町</t>
    <rPh sb="0" eb="4">
      <t>サンノニシマチ</t>
    </rPh>
    <phoneticPr fontId="9"/>
  </si>
  <si>
    <t>東三田</t>
    <rPh sb="0" eb="3">
      <t>ヒガシミタ</t>
    </rPh>
    <phoneticPr fontId="9"/>
  </si>
  <si>
    <t>猪田ハイツ</t>
    <rPh sb="0" eb="2">
      <t>イダ</t>
    </rPh>
    <phoneticPr fontId="9"/>
  </si>
  <si>
    <t>ゆめが丘三</t>
    <rPh sb="3" eb="4">
      <t>オカ</t>
    </rPh>
    <rPh sb="4" eb="5">
      <t>サン</t>
    </rPh>
    <phoneticPr fontId="9"/>
  </si>
  <si>
    <t>徳居町</t>
    <rPh sb="0" eb="3">
      <t>トクイチョウ</t>
    </rPh>
    <phoneticPr fontId="9"/>
  </si>
  <si>
    <t>西三田</t>
    <rPh sb="0" eb="1">
      <t>ニシ</t>
    </rPh>
    <rPh sb="1" eb="3">
      <t>ミタ</t>
    </rPh>
    <phoneticPr fontId="9"/>
  </si>
  <si>
    <t>笠部</t>
    <rPh sb="0" eb="1">
      <t>カサ</t>
    </rPh>
    <rPh sb="1" eb="2">
      <t>ベ</t>
    </rPh>
    <phoneticPr fontId="9"/>
  </si>
  <si>
    <t>ゆめが丘四</t>
    <rPh sb="3" eb="4">
      <t>オカ</t>
    </rPh>
    <rPh sb="4" eb="5">
      <t>ヨン</t>
    </rPh>
    <phoneticPr fontId="9"/>
  </si>
  <si>
    <t>≪上野南部≫</t>
    <rPh sb="1" eb="3">
      <t>ウエノ</t>
    </rPh>
    <rPh sb="3" eb="5">
      <t>ナンブ</t>
    </rPh>
    <phoneticPr fontId="9"/>
  </si>
  <si>
    <t>安福寺</t>
    <rPh sb="0" eb="1">
      <t>アン</t>
    </rPh>
    <rPh sb="1" eb="2">
      <t>フク</t>
    </rPh>
    <rPh sb="2" eb="3">
      <t>ジ</t>
    </rPh>
    <phoneticPr fontId="9"/>
  </si>
  <si>
    <t>山出</t>
    <rPh sb="0" eb="1">
      <t>ヤマ</t>
    </rPh>
    <rPh sb="1" eb="2">
      <t>デ</t>
    </rPh>
    <phoneticPr fontId="9"/>
  </si>
  <si>
    <t>ゆめが丘五</t>
    <rPh sb="3" eb="4">
      <t>オカ</t>
    </rPh>
    <rPh sb="4" eb="5">
      <t>ゴ</t>
    </rPh>
    <phoneticPr fontId="9"/>
  </si>
  <si>
    <t>茅町</t>
    <rPh sb="0" eb="2">
      <t>カヤマチ</t>
    </rPh>
    <phoneticPr fontId="9"/>
  </si>
  <si>
    <t>高砂</t>
    <rPh sb="0" eb="2">
      <t>タカサゴ</t>
    </rPh>
    <phoneticPr fontId="9"/>
  </si>
  <si>
    <t>山出団地</t>
    <rPh sb="0" eb="1">
      <t>ヤマ</t>
    </rPh>
    <rPh sb="1" eb="2">
      <t>デ</t>
    </rPh>
    <rPh sb="2" eb="4">
      <t>ダンチ</t>
    </rPh>
    <phoneticPr fontId="9"/>
  </si>
  <si>
    <t>ゆめが丘六</t>
    <rPh sb="3" eb="4">
      <t>オカ</t>
    </rPh>
    <rPh sb="4" eb="5">
      <t>ロク</t>
    </rPh>
    <phoneticPr fontId="9"/>
  </si>
  <si>
    <t>池町</t>
    <rPh sb="0" eb="2">
      <t>イケマチ</t>
    </rPh>
    <phoneticPr fontId="9"/>
  </si>
  <si>
    <t>野間</t>
    <rPh sb="0" eb="1">
      <t>ノ</t>
    </rPh>
    <rPh sb="1" eb="2">
      <t>マ</t>
    </rPh>
    <phoneticPr fontId="9"/>
  </si>
  <si>
    <t>上之庄</t>
    <rPh sb="0" eb="1">
      <t>カミ</t>
    </rPh>
    <rPh sb="1" eb="2">
      <t>ノ</t>
    </rPh>
    <rPh sb="2" eb="3">
      <t>ショウ</t>
    </rPh>
    <phoneticPr fontId="9"/>
  </si>
  <si>
    <t>ゆめが丘七</t>
    <rPh sb="3" eb="4">
      <t>オカ</t>
    </rPh>
    <rPh sb="4" eb="5">
      <t>ナナ</t>
    </rPh>
    <phoneticPr fontId="9"/>
  </si>
  <si>
    <t>恵美須町</t>
    <rPh sb="0" eb="4">
      <t>エビスマチ</t>
    </rPh>
    <phoneticPr fontId="9"/>
  </si>
  <si>
    <t>≪諏訪≫</t>
    <rPh sb="1" eb="3">
      <t>スワ</t>
    </rPh>
    <phoneticPr fontId="9"/>
  </si>
  <si>
    <t>上之庄団地</t>
    <rPh sb="0" eb="1">
      <t>カミ</t>
    </rPh>
    <rPh sb="1" eb="2">
      <t>ノ</t>
    </rPh>
    <rPh sb="2" eb="3">
      <t>ショウ</t>
    </rPh>
    <rPh sb="3" eb="5">
      <t>ダンチ</t>
    </rPh>
    <phoneticPr fontId="9"/>
  </si>
  <si>
    <t>≪きじが台≫</t>
    <rPh sb="4" eb="5">
      <t>ダイ</t>
    </rPh>
    <phoneticPr fontId="9"/>
  </si>
  <si>
    <t>桑町</t>
    <rPh sb="0" eb="2">
      <t>クワマチ</t>
    </rPh>
    <phoneticPr fontId="9"/>
  </si>
  <si>
    <t>諏訪</t>
    <rPh sb="0" eb="2">
      <t>スワ</t>
    </rPh>
    <phoneticPr fontId="9"/>
  </si>
  <si>
    <t>きじが台東</t>
    <rPh sb="3" eb="4">
      <t>ダイ</t>
    </rPh>
    <rPh sb="4" eb="5">
      <t>ヒガシ</t>
    </rPh>
    <phoneticPr fontId="9"/>
  </si>
  <si>
    <t>きじが台西</t>
    <rPh sb="3" eb="4">
      <t>ダイ</t>
    </rPh>
    <rPh sb="4" eb="5">
      <t>ニシ</t>
    </rPh>
    <phoneticPr fontId="9"/>
  </si>
  <si>
    <t>14　　人口</t>
    <rPh sb="4" eb="6">
      <t>ジンコウ</t>
    </rPh>
    <phoneticPr fontId="9"/>
  </si>
  <si>
    <t>人口　　15</t>
    <rPh sb="0" eb="2">
      <t>ジンコウ</t>
    </rPh>
    <phoneticPr fontId="9"/>
  </si>
  <si>
    <t xml:space="preserve">令和6年4月30日現在 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9"/>
  </si>
  <si>
    <t>伊賀地域</t>
    <rPh sb="0" eb="2">
      <t>イガ</t>
    </rPh>
    <rPh sb="2" eb="4">
      <t>チイキ</t>
    </rPh>
    <phoneticPr fontId="9"/>
  </si>
  <si>
    <t>希望ヶ丘東三</t>
    <rPh sb="0" eb="5">
      <t>キボウガオカヒガシ</t>
    </rPh>
    <rPh sb="5" eb="6">
      <t>サン</t>
    </rPh>
    <phoneticPr fontId="9"/>
  </si>
  <si>
    <t>鈴鹿</t>
    <rPh sb="0" eb="2">
      <t>スズカ</t>
    </rPh>
    <phoneticPr fontId="9"/>
  </si>
  <si>
    <t>青山地域</t>
    <rPh sb="0" eb="2">
      <t>アオヤマ</t>
    </rPh>
    <rPh sb="2" eb="4">
      <t>チイキ</t>
    </rPh>
    <phoneticPr fontId="9"/>
  </si>
  <si>
    <t>≪柘植≫</t>
    <rPh sb="1" eb="3">
      <t>ツゲ</t>
    </rPh>
    <phoneticPr fontId="9"/>
  </si>
  <si>
    <t>希望ヶ丘東四</t>
    <rPh sb="0" eb="5">
      <t>キボウガオカヒガシ</t>
    </rPh>
    <rPh sb="5" eb="6">
      <t>ヨン</t>
    </rPh>
    <phoneticPr fontId="9"/>
  </si>
  <si>
    <t>中之村</t>
    <rPh sb="0" eb="1">
      <t>ナカ</t>
    </rPh>
    <rPh sb="1" eb="2">
      <t>ノ</t>
    </rPh>
    <rPh sb="2" eb="3">
      <t>ムラ</t>
    </rPh>
    <phoneticPr fontId="9"/>
  </si>
  <si>
    <t>≪阿保≫</t>
    <rPh sb="1" eb="3">
      <t>アオ</t>
    </rPh>
    <phoneticPr fontId="9"/>
  </si>
  <si>
    <t>岡鼻</t>
    <rPh sb="0" eb="1">
      <t>オカ</t>
    </rPh>
    <rPh sb="1" eb="2">
      <t>ハナ</t>
    </rPh>
    <phoneticPr fontId="9"/>
  </si>
  <si>
    <t>希望ヶ丘東五</t>
    <rPh sb="0" eb="5">
      <t>キボウガオカヒガシ</t>
    </rPh>
    <rPh sb="5" eb="6">
      <t>ゴ</t>
    </rPh>
    <phoneticPr fontId="9"/>
  </si>
  <si>
    <t>阿保東部</t>
    <rPh sb="0" eb="2">
      <t>アオ</t>
    </rPh>
    <rPh sb="2" eb="4">
      <t>トウブ</t>
    </rPh>
    <phoneticPr fontId="9"/>
  </si>
  <si>
    <t>小林</t>
    <rPh sb="0" eb="2">
      <t>コバヤシ</t>
    </rPh>
    <phoneticPr fontId="9"/>
  </si>
  <si>
    <t>川西青葉台</t>
    <rPh sb="0" eb="2">
      <t>カワニシ</t>
    </rPh>
    <rPh sb="2" eb="5">
      <t>アオバダイ</t>
    </rPh>
    <phoneticPr fontId="9"/>
  </si>
  <si>
    <t>山生田</t>
    <rPh sb="0" eb="3">
      <t>ヤムダ</t>
    </rPh>
    <phoneticPr fontId="16"/>
  </si>
  <si>
    <t>阿保西部</t>
    <rPh sb="0" eb="2">
      <t>アオ</t>
    </rPh>
    <rPh sb="2" eb="4">
      <t>セイブ</t>
    </rPh>
    <phoneticPr fontId="9"/>
  </si>
  <si>
    <t>上町</t>
    <rPh sb="0" eb="1">
      <t>カミ</t>
    </rPh>
    <rPh sb="1" eb="2">
      <t>マチ</t>
    </rPh>
    <phoneticPr fontId="9"/>
  </si>
  <si>
    <t>島ヶ原地域</t>
    <rPh sb="0" eb="3">
      <t>シマガハラ</t>
    </rPh>
    <rPh sb="3" eb="5">
      <t>チイキ</t>
    </rPh>
    <phoneticPr fontId="9"/>
  </si>
  <si>
    <t>内保</t>
    <rPh sb="0" eb="2">
      <t>ウチホ</t>
    </rPh>
    <phoneticPr fontId="9"/>
  </si>
  <si>
    <t>別府</t>
    <rPh sb="0" eb="2">
      <t>ベップ</t>
    </rPh>
    <phoneticPr fontId="9"/>
  </si>
  <si>
    <t>下町</t>
    <rPh sb="0" eb="1">
      <t>シモ</t>
    </rPh>
    <rPh sb="1" eb="2">
      <t>マチ</t>
    </rPh>
    <phoneticPr fontId="9"/>
  </si>
  <si>
    <t>≪島ヶ原≫</t>
    <rPh sb="1" eb="4">
      <t>シマガハラ</t>
    </rPh>
    <phoneticPr fontId="9"/>
  </si>
  <si>
    <t>槙山</t>
    <rPh sb="0" eb="2">
      <t>マキヤマ</t>
    </rPh>
    <phoneticPr fontId="9"/>
  </si>
  <si>
    <t>寺脇</t>
    <rPh sb="0" eb="2">
      <t>テラワキ</t>
    </rPh>
    <phoneticPr fontId="9"/>
  </si>
  <si>
    <t>倉部</t>
    <rPh sb="0" eb="1">
      <t>クラ</t>
    </rPh>
    <rPh sb="1" eb="2">
      <t>ブ</t>
    </rPh>
    <phoneticPr fontId="9"/>
  </si>
  <si>
    <t>大道</t>
    <rPh sb="0" eb="2">
      <t>ダイドウ</t>
    </rPh>
    <phoneticPr fontId="9"/>
  </si>
  <si>
    <t>槙山グリーン</t>
    <rPh sb="0" eb="2">
      <t>マキヤマ</t>
    </rPh>
    <phoneticPr fontId="9"/>
  </si>
  <si>
    <t>岡田</t>
    <rPh sb="0" eb="2">
      <t>オカダ</t>
    </rPh>
    <phoneticPr fontId="9"/>
  </si>
  <si>
    <t>奥村</t>
    <rPh sb="0" eb="2">
      <t>オクムラ</t>
    </rPh>
    <phoneticPr fontId="9"/>
  </si>
  <si>
    <t>≪丸柱≫</t>
    <rPh sb="1" eb="2">
      <t>マル</t>
    </rPh>
    <rPh sb="2" eb="3">
      <t>バシラ</t>
    </rPh>
    <phoneticPr fontId="9"/>
  </si>
  <si>
    <t>柏尾</t>
    <rPh sb="0" eb="1">
      <t>カシワ</t>
    </rPh>
    <rPh sb="1" eb="2">
      <t>オ</t>
    </rPh>
    <phoneticPr fontId="9"/>
  </si>
  <si>
    <t>前川</t>
    <rPh sb="0" eb="2">
      <t>マエガワ</t>
    </rPh>
    <phoneticPr fontId="9"/>
  </si>
  <si>
    <t>中村</t>
    <rPh sb="0" eb="2">
      <t>ナカムラ</t>
    </rPh>
    <phoneticPr fontId="9"/>
  </si>
  <si>
    <t>音羽</t>
    <rPh sb="0" eb="2">
      <t>オトワ</t>
    </rPh>
    <phoneticPr fontId="9"/>
  </si>
  <si>
    <t>青山羽根</t>
    <rPh sb="0" eb="2">
      <t>アオヤマ</t>
    </rPh>
    <rPh sb="2" eb="4">
      <t>ハネ</t>
    </rPh>
    <phoneticPr fontId="9"/>
  </si>
  <si>
    <t>野村</t>
    <rPh sb="0" eb="2">
      <t>ノムラ</t>
    </rPh>
    <phoneticPr fontId="9"/>
  </si>
  <si>
    <t>町</t>
    <rPh sb="0" eb="1">
      <t>マチ</t>
    </rPh>
    <phoneticPr fontId="9"/>
  </si>
  <si>
    <t>丸柱</t>
    <rPh sb="0" eb="1">
      <t>マル</t>
    </rPh>
    <rPh sb="1" eb="2">
      <t>バシラ</t>
    </rPh>
    <phoneticPr fontId="9"/>
  </si>
  <si>
    <t>奥鹿野</t>
    <rPh sb="0" eb="3">
      <t>オクガノ</t>
    </rPh>
    <phoneticPr fontId="9"/>
  </si>
  <si>
    <t>中柘植</t>
    <rPh sb="0" eb="1">
      <t>ナカ</t>
    </rPh>
    <rPh sb="1" eb="3">
      <t>ツゲ</t>
    </rPh>
    <phoneticPr fontId="9"/>
  </si>
  <si>
    <t>山菅</t>
    <rPh sb="0" eb="1">
      <t>ヤマ</t>
    </rPh>
    <rPh sb="1" eb="2">
      <t>スゲ</t>
    </rPh>
    <phoneticPr fontId="9"/>
  </si>
  <si>
    <t>大山田地域</t>
    <rPh sb="0" eb="3">
      <t>オオヤマダ</t>
    </rPh>
    <rPh sb="3" eb="5">
      <t>チイキ</t>
    </rPh>
    <phoneticPr fontId="9"/>
  </si>
  <si>
    <t>川上</t>
    <rPh sb="0" eb="2">
      <t>カワカミ</t>
    </rPh>
    <phoneticPr fontId="9"/>
  </si>
  <si>
    <t>上村</t>
    <rPh sb="0" eb="2">
      <t>ウエムラ</t>
    </rPh>
    <phoneticPr fontId="9"/>
  </si>
  <si>
    <t>川南</t>
    <rPh sb="0" eb="2">
      <t>カワミナミ</t>
    </rPh>
    <phoneticPr fontId="9"/>
  </si>
  <si>
    <t>≪山田≫</t>
    <rPh sb="1" eb="3">
      <t>ヤマダ</t>
    </rPh>
    <phoneticPr fontId="9"/>
  </si>
  <si>
    <t>弥生</t>
    <rPh sb="0" eb="2">
      <t>ヤヨイ</t>
    </rPh>
    <phoneticPr fontId="9"/>
  </si>
  <si>
    <t>小杉</t>
    <rPh sb="0" eb="2">
      <t>コスギ</t>
    </rPh>
    <phoneticPr fontId="9"/>
  </si>
  <si>
    <t>中矢</t>
    <rPh sb="0" eb="2">
      <t>ナカヤ</t>
    </rPh>
    <phoneticPr fontId="9"/>
  </si>
  <si>
    <t>千戸</t>
    <rPh sb="0" eb="1">
      <t>セン</t>
    </rPh>
    <rPh sb="1" eb="2">
      <t>ド</t>
    </rPh>
    <phoneticPr fontId="9"/>
  </si>
  <si>
    <t>≪上津≫</t>
    <rPh sb="1" eb="3">
      <t>カミヅ</t>
    </rPh>
    <phoneticPr fontId="9"/>
  </si>
  <si>
    <t>柘植青葉台</t>
    <rPh sb="0" eb="2">
      <t>ツゲ</t>
    </rPh>
    <rPh sb="2" eb="5">
      <t>アオバダイ</t>
    </rPh>
    <phoneticPr fontId="9"/>
  </si>
  <si>
    <t>不見上</t>
    <rPh sb="0" eb="1">
      <t>フ</t>
    </rPh>
    <rPh sb="1" eb="2">
      <t>ミ</t>
    </rPh>
    <rPh sb="2" eb="3">
      <t>ウエ</t>
    </rPh>
    <phoneticPr fontId="9"/>
  </si>
  <si>
    <t>真泥</t>
    <rPh sb="0" eb="2">
      <t>ミドロ</t>
    </rPh>
    <phoneticPr fontId="9"/>
  </si>
  <si>
    <t>伊勢路</t>
    <rPh sb="0" eb="2">
      <t>イセ</t>
    </rPh>
    <rPh sb="2" eb="3">
      <t>ジ</t>
    </rPh>
    <phoneticPr fontId="9"/>
  </si>
  <si>
    <t>≪西柘植≫</t>
    <rPh sb="1" eb="2">
      <t>ニシ</t>
    </rPh>
    <rPh sb="2" eb="4">
      <t>ツゲ</t>
    </rPh>
    <phoneticPr fontId="9"/>
  </si>
  <si>
    <t>山菅住宅</t>
    <rPh sb="0" eb="1">
      <t>ヤマ</t>
    </rPh>
    <rPh sb="1" eb="2">
      <t>スゲ</t>
    </rPh>
    <rPh sb="2" eb="4">
      <t>ジュウタク</t>
    </rPh>
    <phoneticPr fontId="9"/>
  </si>
  <si>
    <t>畑村</t>
    <rPh sb="0" eb="2">
      <t>ハタムラ</t>
    </rPh>
    <phoneticPr fontId="9"/>
  </si>
  <si>
    <t>下川原</t>
    <rPh sb="0" eb="3">
      <t>シモガワラ</t>
    </rPh>
    <phoneticPr fontId="9"/>
  </si>
  <si>
    <t>愛田</t>
    <rPh sb="0" eb="1">
      <t>アイ</t>
    </rPh>
    <rPh sb="1" eb="2">
      <t>タ</t>
    </rPh>
    <phoneticPr fontId="9"/>
  </si>
  <si>
    <t>阿山地域</t>
    <rPh sb="0" eb="2">
      <t>アヤマ</t>
    </rPh>
    <rPh sb="2" eb="4">
      <t>チイキ</t>
    </rPh>
    <phoneticPr fontId="9"/>
  </si>
  <si>
    <t>炊村</t>
    <rPh sb="0" eb="2">
      <t>カシキムラ</t>
    </rPh>
    <phoneticPr fontId="9"/>
  </si>
  <si>
    <t>北山</t>
    <rPh sb="0" eb="1">
      <t>キタ</t>
    </rPh>
    <rPh sb="1" eb="2">
      <t>ヤマ</t>
    </rPh>
    <phoneticPr fontId="9"/>
  </si>
  <si>
    <t>南出</t>
    <rPh sb="0" eb="1">
      <t>ミナミ</t>
    </rPh>
    <rPh sb="1" eb="2">
      <t>デ</t>
    </rPh>
    <phoneticPr fontId="9"/>
  </si>
  <si>
    <t>≪河合≫</t>
    <rPh sb="1" eb="3">
      <t>カワイ</t>
    </rPh>
    <phoneticPr fontId="9"/>
  </si>
  <si>
    <t>甲野</t>
    <rPh sb="0" eb="1">
      <t>コウ</t>
    </rPh>
    <rPh sb="1" eb="2">
      <t>ノ</t>
    </rPh>
    <phoneticPr fontId="9"/>
  </si>
  <si>
    <t>勝地</t>
    <rPh sb="0" eb="1">
      <t>カツ</t>
    </rPh>
    <rPh sb="1" eb="2">
      <t>チ</t>
    </rPh>
    <phoneticPr fontId="9"/>
  </si>
  <si>
    <t>中出</t>
    <rPh sb="0" eb="1">
      <t>ナカ</t>
    </rPh>
    <rPh sb="1" eb="2">
      <t>デ</t>
    </rPh>
    <phoneticPr fontId="9"/>
  </si>
  <si>
    <t>石川</t>
    <rPh sb="0" eb="2">
      <t>イシカワ</t>
    </rPh>
    <phoneticPr fontId="9"/>
  </si>
  <si>
    <t>虹ヶ丘</t>
    <rPh sb="0" eb="3">
      <t>ニジガオカ</t>
    </rPh>
    <phoneticPr fontId="9"/>
  </si>
  <si>
    <t>妙楽地</t>
    <rPh sb="0" eb="1">
      <t>ミョウ</t>
    </rPh>
    <rPh sb="1" eb="2">
      <t>ラク</t>
    </rPh>
    <rPh sb="2" eb="3">
      <t>チ</t>
    </rPh>
    <phoneticPr fontId="9"/>
  </si>
  <si>
    <t>上市場</t>
    <rPh sb="0" eb="1">
      <t>ウエ</t>
    </rPh>
    <rPh sb="1" eb="3">
      <t>イチバ</t>
    </rPh>
    <phoneticPr fontId="9"/>
  </si>
  <si>
    <t>千貝</t>
    <rPh sb="0" eb="2">
      <t>セガイ</t>
    </rPh>
    <phoneticPr fontId="9"/>
  </si>
  <si>
    <t>鳳凰寺</t>
    <rPh sb="0" eb="2">
      <t>ホウオウ</t>
    </rPh>
    <rPh sb="2" eb="3">
      <t>ジ</t>
    </rPh>
    <phoneticPr fontId="9"/>
  </si>
  <si>
    <t>瀧</t>
    <rPh sb="0" eb="1">
      <t>タキ</t>
    </rPh>
    <phoneticPr fontId="9"/>
  </si>
  <si>
    <t>物堂</t>
    <rPh sb="0" eb="1">
      <t>ブツ</t>
    </rPh>
    <rPh sb="1" eb="2">
      <t>ドウ</t>
    </rPh>
    <phoneticPr fontId="9"/>
  </si>
  <si>
    <t>馬田</t>
    <rPh sb="0" eb="2">
      <t>バタ</t>
    </rPh>
    <phoneticPr fontId="9"/>
  </si>
  <si>
    <t>≪博要≫</t>
    <rPh sb="1" eb="2">
      <t>ヒロシ</t>
    </rPh>
    <rPh sb="2" eb="3">
      <t>カナメ</t>
    </rPh>
    <phoneticPr fontId="9"/>
  </si>
  <si>
    <t>楯岡</t>
    <rPh sb="0" eb="2">
      <t>タテオカ</t>
    </rPh>
    <phoneticPr fontId="9"/>
  </si>
  <si>
    <t>出後</t>
    <rPh sb="0" eb="1">
      <t>デ</t>
    </rPh>
    <rPh sb="1" eb="2">
      <t>ゴ</t>
    </rPh>
    <phoneticPr fontId="9"/>
  </si>
  <si>
    <t>種生</t>
    <rPh sb="0" eb="2">
      <t>タナオ</t>
    </rPh>
    <phoneticPr fontId="9"/>
  </si>
  <si>
    <t>新堂</t>
    <rPh sb="0" eb="2">
      <t>シンドウ</t>
    </rPh>
    <phoneticPr fontId="9"/>
  </si>
  <si>
    <t>馬場</t>
    <rPh sb="0" eb="2">
      <t>ババ</t>
    </rPh>
    <phoneticPr fontId="9"/>
  </si>
  <si>
    <t>富岡</t>
    <rPh sb="0" eb="2">
      <t>トミオカ</t>
    </rPh>
    <phoneticPr fontId="9"/>
  </si>
  <si>
    <t>老川</t>
    <rPh sb="0" eb="2">
      <t>オイカワ</t>
    </rPh>
    <phoneticPr fontId="9"/>
  </si>
  <si>
    <t>御代</t>
    <rPh sb="0" eb="2">
      <t>ミダイ</t>
    </rPh>
    <phoneticPr fontId="9"/>
  </si>
  <si>
    <t>川合</t>
    <rPh sb="0" eb="2">
      <t>カワイ</t>
    </rPh>
    <phoneticPr fontId="9"/>
  </si>
  <si>
    <t>中島</t>
    <rPh sb="0" eb="2">
      <t>ナカジマ</t>
    </rPh>
    <phoneticPr fontId="9"/>
  </si>
  <si>
    <t>≪高尾≫</t>
    <rPh sb="1" eb="3">
      <t>タカオ</t>
    </rPh>
    <phoneticPr fontId="9"/>
  </si>
  <si>
    <t>柏野</t>
    <rPh sb="0" eb="1">
      <t>カシワ</t>
    </rPh>
    <rPh sb="1" eb="2">
      <t>ノ</t>
    </rPh>
    <phoneticPr fontId="9"/>
  </si>
  <si>
    <t>円徳院</t>
    <rPh sb="0" eb="1">
      <t>エン</t>
    </rPh>
    <rPh sb="1" eb="2">
      <t>トク</t>
    </rPh>
    <rPh sb="2" eb="3">
      <t>イン</t>
    </rPh>
    <phoneticPr fontId="9"/>
  </si>
  <si>
    <t>平田</t>
    <rPh sb="0" eb="2">
      <t>ヒラタ</t>
    </rPh>
    <phoneticPr fontId="9"/>
  </si>
  <si>
    <t>下高尾</t>
    <rPh sb="0" eb="1">
      <t>シモ</t>
    </rPh>
    <rPh sb="1" eb="3">
      <t>タカオ</t>
    </rPh>
    <phoneticPr fontId="9"/>
  </si>
  <si>
    <t>≪壬生野≫</t>
    <rPh sb="1" eb="4">
      <t>ミブノ</t>
    </rPh>
    <phoneticPr fontId="9"/>
  </si>
  <si>
    <t>大江</t>
    <rPh sb="0" eb="2">
      <t>オオエ</t>
    </rPh>
    <phoneticPr fontId="9"/>
  </si>
  <si>
    <t>大澤</t>
    <rPh sb="0" eb="2">
      <t>オオサワ</t>
    </rPh>
    <phoneticPr fontId="9"/>
  </si>
  <si>
    <t>上高尾</t>
    <rPh sb="0" eb="1">
      <t>カミ</t>
    </rPh>
    <rPh sb="1" eb="3">
      <t>タカオ</t>
    </rPh>
    <phoneticPr fontId="9"/>
  </si>
  <si>
    <t>西之澤</t>
    <rPh sb="0" eb="2">
      <t>ニシノ</t>
    </rPh>
    <rPh sb="2" eb="3">
      <t>サワ</t>
    </rPh>
    <phoneticPr fontId="9"/>
  </si>
  <si>
    <t>波敷野</t>
    <rPh sb="0" eb="3">
      <t>ハジキノ</t>
    </rPh>
    <phoneticPr fontId="9"/>
  </si>
  <si>
    <t>≪布引≫</t>
    <rPh sb="1" eb="3">
      <t>ヌノビキ</t>
    </rPh>
    <phoneticPr fontId="9"/>
  </si>
  <si>
    <t>≪矢持≫</t>
    <rPh sb="1" eb="2">
      <t>ヤ</t>
    </rPh>
    <rPh sb="2" eb="3">
      <t>モ</t>
    </rPh>
    <phoneticPr fontId="9"/>
  </si>
  <si>
    <t>川西</t>
    <rPh sb="0" eb="2">
      <t>カワニシ</t>
    </rPh>
    <phoneticPr fontId="9"/>
  </si>
  <si>
    <t>阿山ハイツ</t>
    <rPh sb="0" eb="2">
      <t>アヤマ</t>
    </rPh>
    <phoneticPr fontId="9"/>
  </si>
  <si>
    <t>川北</t>
    <rPh sb="0" eb="2">
      <t>カワキタ</t>
    </rPh>
    <phoneticPr fontId="9"/>
  </si>
  <si>
    <t>霧生</t>
    <rPh sb="0" eb="2">
      <t>キリュウ</t>
    </rPh>
    <phoneticPr fontId="9"/>
  </si>
  <si>
    <t>川東</t>
    <rPh sb="0" eb="2">
      <t>カワヒガシ</t>
    </rPh>
    <phoneticPr fontId="9"/>
  </si>
  <si>
    <t>東山タウン</t>
    <rPh sb="0" eb="2">
      <t>ヒガシヤマ</t>
    </rPh>
    <phoneticPr fontId="9"/>
  </si>
  <si>
    <t>広瀬</t>
    <rPh sb="0" eb="2">
      <t>ヒロセ</t>
    </rPh>
    <phoneticPr fontId="9"/>
  </si>
  <si>
    <t>腰山</t>
    <rPh sb="0" eb="1">
      <t>コシ</t>
    </rPh>
    <rPh sb="1" eb="2">
      <t>ヤマ</t>
    </rPh>
    <phoneticPr fontId="9"/>
  </si>
  <si>
    <t>山岸会</t>
    <rPh sb="0" eb="2">
      <t>ヤマギシ</t>
    </rPh>
    <rPh sb="2" eb="3">
      <t>カイ</t>
    </rPh>
    <phoneticPr fontId="9"/>
  </si>
  <si>
    <t>≪鞆田≫</t>
    <rPh sb="1" eb="3">
      <t>トモダ</t>
    </rPh>
    <phoneticPr fontId="9"/>
  </si>
  <si>
    <t>奥馬野</t>
    <rPh sb="0" eb="1">
      <t>オク</t>
    </rPh>
    <rPh sb="1" eb="3">
      <t>バノ</t>
    </rPh>
    <phoneticPr fontId="9"/>
  </si>
  <si>
    <t>諸木</t>
    <rPh sb="0" eb="2">
      <t>モロキ</t>
    </rPh>
    <phoneticPr fontId="9"/>
  </si>
  <si>
    <t>山畑</t>
    <rPh sb="0" eb="1">
      <t>ヤマ</t>
    </rPh>
    <rPh sb="1" eb="2">
      <t>ハタケ</t>
    </rPh>
    <phoneticPr fontId="9"/>
  </si>
  <si>
    <t>上友田</t>
    <rPh sb="0" eb="3">
      <t>カミトモダ</t>
    </rPh>
    <phoneticPr fontId="9"/>
  </si>
  <si>
    <t>中馬野</t>
    <rPh sb="0" eb="1">
      <t>ナカ</t>
    </rPh>
    <rPh sb="1" eb="3">
      <t>バノ</t>
    </rPh>
    <phoneticPr fontId="9"/>
  </si>
  <si>
    <t>福川</t>
    <rPh sb="0" eb="1">
      <t>フク</t>
    </rPh>
    <rPh sb="1" eb="2">
      <t>カワ</t>
    </rPh>
    <phoneticPr fontId="9"/>
  </si>
  <si>
    <t>春日丘</t>
    <rPh sb="0" eb="3">
      <t>カスガオカ</t>
    </rPh>
    <phoneticPr fontId="9"/>
  </si>
  <si>
    <t>東湯舟</t>
    <rPh sb="0" eb="1">
      <t>ヒガシ</t>
    </rPh>
    <rPh sb="1" eb="3">
      <t>ユブネ</t>
    </rPh>
    <phoneticPr fontId="9"/>
  </si>
  <si>
    <t>坂下</t>
    <rPh sb="0" eb="1">
      <t>サカ</t>
    </rPh>
    <rPh sb="1" eb="2">
      <t>シタ</t>
    </rPh>
    <phoneticPr fontId="9"/>
  </si>
  <si>
    <t>≪桐ヶ丘≫</t>
    <rPh sb="1" eb="4">
      <t>キリガオカ</t>
    </rPh>
    <phoneticPr fontId="9"/>
  </si>
  <si>
    <t>希望ヶ丘西一</t>
    <rPh sb="0" eb="5">
      <t>キボウガオカニシ</t>
    </rPh>
    <rPh sb="5" eb="6">
      <t>イチ</t>
    </rPh>
    <phoneticPr fontId="9"/>
  </si>
  <si>
    <t>西湯舟</t>
    <rPh sb="0" eb="1">
      <t>ニシ</t>
    </rPh>
    <rPh sb="1" eb="3">
      <t>ユブネ</t>
    </rPh>
    <phoneticPr fontId="9"/>
  </si>
  <si>
    <t>≪阿波≫</t>
    <rPh sb="1" eb="3">
      <t>アワ</t>
    </rPh>
    <phoneticPr fontId="9"/>
  </si>
  <si>
    <t>桐ケ丘一丁目</t>
    <rPh sb="0" eb="3">
      <t>キリガオカ</t>
    </rPh>
    <rPh sb="3" eb="4">
      <t>イチ</t>
    </rPh>
    <rPh sb="4" eb="6">
      <t>チョウメ</t>
    </rPh>
    <phoneticPr fontId="9"/>
  </si>
  <si>
    <t>希望ヶ丘西二</t>
    <rPh sb="0" eb="5">
      <t>キボウガオカニシ</t>
    </rPh>
    <rPh sb="5" eb="6">
      <t>ニ</t>
    </rPh>
    <phoneticPr fontId="9"/>
  </si>
  <si>
    <t>中友田</t>
    <rPh sb="0" eb="3">
      <t>ナカトモダ</t>
    </rPh>
    <phoneticPr fontId="9"/>
  </si>
  <si>
    <t>上阿波</t>
    <rPh sb="0" eb="1">
      <t>カミ</t>
    </rPh>
    <rPh sb="1" eb="3">
      <t>アワ</t>
    </rPh>
    <phoneticPr fontId="9"/>
  </si>
  <si>
    <t>桐ケ丘二丁目</t>
    <rPh sb="0" eb="3">
      <t>キリガオカ</t>
    </rPh>
    <rPh sb="3" eb="4">
      <t>ニ</t>
    </rPh>
    <rPh sb="4" eb="6">
      <t>チョウメ</t>
    </rPh>
    <phoneticPr fontId="9"/>
  </si>
  <si>
    <t>希望ヶ丘西三</t>
    <rPh sb="0" eb="5">
      <t>キボウガオカニシ</t>
    </rPh>
    <rPh sb="5" eb="6">
      <t>サン</t>
    </rPh>
    <phoneticPr fontId="9"/>
  </si>
  <si>
    <t>下友田</t>
    <rPh sb="0" eb="3">
      <t>シモトモダ</t>
    </rPh>
    <phoneticPr fontId="9"/>
  </si>
  <si>
    <t>子延</t>
    <rPh sb="0" eb="2">
      <t>ネノビ</t>
    </rPh>
    <phoneticPr fontId="9"/>
  </si>
  <si>
    <t>桐ケ丘三丁目</t>
    <rPh sb="0" eb="3">
      <t>キリガオカ</t>
    </rPh>
    <rPh sb="3" eb="4">
      <t>サン</t>
    </rPh>
    <rPh sb="4" eb="6">
      <t>チョウメ</t>
    </rPh>
    <phoneticPr fontId="9"/>
  </si>
  <si>
    <t>希望ヶ丘西四</t>
    <rPh sb="0" eb="5">
      <t>キボウガオカニシ</t>
    </rPh>
    <rPh sb="5" eb="6">
      <t>ヨン</t>
    </rPh>
    <phoneticPr fontId="9"/>
  </si>
  <si>
    <t>湯舟</t>
    <rPh sb="0" eb="2">
      <t>ユブネ</t>
    </rPh>
    <phoneticPr fontId="9"/>
  </si>
  <si>
    <t>平松</t>
    <rPh sb="0" eb="2">
      <t>ヒラマツ</t>
    </rPh>
    <phoneticPr fontId="9"/>
  </si>
  <si>
    <t>桐ケ丘四丁目</t>
    <rPh sb="0" eb="3">
      <t>キリガオカ</t>
    </rPh>
    <rPh sb="3" eb="4">
      <t>ヨン</t>
    </rPh>
    <rPh sb="4" eb="6">
      <t>チョウメ</t>
    </rPh>
    <phoneticPr fontId="9"/>
  </si>
  <si>
    <t>希望ヶ丘西五</t>
    <rPh sb="0" eb="5">
      <t>キボウガオカニシ</t>
    </rPh>
    <rPh sb="5" eb="6">
      <t>ゴ</t>
    </rPh>
    <phoneticPr fontId="9"/>
  </si>
  <si>
    <t>≪玉滝≫</t>
    <rPh sb="1" eb="2">
      <t>タマ</t>
    </rPh>
    <rPh sb="2" eb="3">
      <t>タキ</t>
    </rPh>
    <phoneticPr fontId="9"/>
  </si>
  <si>
    <t>猿野</t>
    <rPh sb="0" eb="2">
      <t>マシノ</t>
    </rPh>
    <phoneticPr fontId="9"/>
  </si>
  <si>
    <t>桐ケ丘五丁目</t>
    <rPh sb="0" eb="3">
      <t>キリガオカ</t>
    </rPh>
    <rPh sb="3" eb="4">
      <t>ゴ</t>
    </rPh>
    <rPh sb="4" eb="6">
      <t>チョウメ</t>
    </rPh>
    <phoneticPr fontId="9"/>
  </si>
  <si>
    <t>希望ヶ丘東一</t>
    <rPh sb="0" eb="5">
      <t>キボウガオカヒガシ</t>
    </rPh>
    <rPh sb="5" eb="6">
      <t>イチ</t>
    </rPh>
    <phoneticPr fontId="9"/>
  </si>
  <si>
    <t>城出</t>
    <rPh sb="0" eb="2">
      <t>シロデ</t>
    </rPh>
    <phoneticPr fontId="9"/>
  </si>
  <si>
    <t>富永</t>
    <rPh sb="0" eb="2">
      <t>トミナガ</t>
    </rPh>
    <phoneticPr fontId="9"/>
  </si>
  <si>
    <t>桐ケ丘六丁目</t>
    <rPh sb="0" eb="3">
      <t>キリガオカ</t>
    </rPh>
    <rPh sb="3" eb="4">
      <t>ロク</t>
    </rPh>
    <rPh sb="4" eb="6">
      <t>チョウメ</t>
    </rPh>
    <phoneticPr fontId="9"/>
  </si>
  <si>
    <t>希望ヶ丘東二</t>
    <rPh sb="0" eb="5">
      <t>キボウガオカヒガシ</t>
    </rPh>
    <rPh sb="5" eb="6">
      <t>ニ</t>
    </rPh>
    <phoneticPr fontId="9"/>
  </si>
  <si>
    <t>須原</t>
    <rPh sb="0" eb="2">
      <t>スハラ</t>
    </rPh>
    <phoneticPr fontId="9"/>
  </si>
  <si>
    <t>桐ケ丘七丁目</t>
    <rPh sb="0" eb="3">
      <t>キリガオカ</t>
    </rPh>
    <rPh sb="3" eb="4">
      <t>ナナ</t>
    </rPh>
    <rPh sb="4" eb="6">
      <t>チョウメ</t>
    </rPh>
    <phoneticPr fontId="9"/>
  </si>
  <si>
    <t>里出</t>
    <rPh sb="0" eb="1">
      <t>サト</t>
    </rPh>
    <rPh sb="1" eb="2">
      <t>デ</t>
    </rPh>
    <phoneticPr fontId="9"/>
  </si>
  <si>
    <t>下阿波</t>
    <rPh sb="0" eb="1">
      <t>シモ</t>
    </rPh>
    <rPh sb="1" eb="3">
      <t>アワ</t>
    </rPh>
    <phoneticPr fontId="9"/>
  </si>
  <si>
    <t>桐ケ丘八丁目</t>
    <rPh sb="0" eb="3">
      <t>キリガオカ</t>
    </rPh>
    <rPh sb="3" eb="4">
      <t>ハチ</t>
    </rPh>
    <rPh sb="4" eb="6">
      <t>チョウメ</t>
    </rPh>
    <phoneticPr fontId="9"/>
  </si>
  <si>
    <t>出典：伊賀市人権生活環境部住民課</t>
    <rPh sb="0" eb="2">
      <t>シュッテン</t>
    </rPh>
    <rPh sb="3" eb="5">
      <t>イガ</t>
    </rPh>
    <rPh sb="5" eb="6">
      <t>シ</t>
    </rPh>
    <rPh sb="6" eb="8">
      <t>ジンケン</t>
    </rPh>
    <rPh sb="8" eb="10">
      <t>セイカツ</t>
    </rPh>
    <rPh sb="10" eb="13">
      <t>カンキョウブ</t>
    </rPh>
    <rPh sb="13" eb="15">
      <t>ジュウミン</t>
    </rPh>
    <rPh sb="15" eb="16">
      <t>カ</t>
    </rPh>
    <phoneticPr fontId="9"/>
  </si>
  <si>
    <t>16　　人口</t>
    <rPh sb="4" eb="6">
      <t>ジンコウ</t>
    </rPh>
    <phoneticPr fontId="9"/>
  </si>
  <si>
    <t>【人口】全市年齢別男女別人口</t>
    <rPh sb="1" eb="3">
      <t>ジンコウ</t>
    </rPh>
    <rPh sb="4" eb="6">
      <t>ゼンシ</t>
    </rPh>
    <rPh sb="6" eb="8">
      <t>ネンレイ</t>
    </rPh>
    <rPh sb="8" eb="9">
      <t>ベツ</t>
    </rPh>
    <rPh sb="9" eb="12">
      <t>ダンジョベツ</t>
    </rPh>
    <rPh sb="12" eb="14">
      <t>ジンコウ</t>
    </rPh>
    <phoneticPr fontId="9"/>
  </si>
  <si>
    <t>人口ピラミッド</t>
    <rPh sb="0" eb="2">
      <t>ジンコウ</t>
    </rPh>
    <phoneticPr fontId="9"/>
  </si>
  <si>
    <t>令和6年4月30日</t>
    <phoneticPr fontId="3"/>
  </si>
  <si>
    <t>0歳</t>
    <rPh sb="1" eb="2">
      <t>サイ</t>
    </rPh>
    <phoneticPr fontId="9"/>
  </si>
  <si>
    <t>人口　　17</t>
    <rPh sb="0" eb="2">
      <t>ジンコウ</t>
    </rPh>
    <phoneticPr fontId="9"/>
  </si>
  <si>
    <t>７．年齢別男女別人口</t>
  </si>
  <si>
    <t>年齢</t>
    <rPh sb="0" eb="2">
      <t>ネンレイ</t>
    </rPh>
    <phoneticPr fontId="9"/>
  </si>
  <si>
    <t>計</t>
    <rPh sb="0" eb="1">
      <t>ケイ</t>
    </rPh>
    <phoneticPr fontId="9"/>
  </si>
  <si>
    <t>0～ 4</t>
  </si>
  <si>
    <t>60～64</t>
  </si>
  <si>
    <t>5～ 9</t>
  </si>
  <si>
    <t>65～69</t>
  </si>
  <si>
    <t>10～14</t>
  </si>
  <si>
    <t>70～74</t>
  </si>
  <si>
    <t>15～19</t>
  </si>
  <si>
    <t>75～79</t>
  </si>
  <si>
    <t>20～24</t>
  </si>
  <si>
    <t>80～84</t>
  </si>
  <si>
    <t>25～29</t>
  </si>
  <si>
    <t>85～89</t>
  </si>
  <si>
    <t>30～34</t>
  </si>
  <si>
    <t>90～94</t>
  </si>
  <si>
    <t>35～39</t>
  </si>
  <si>
    <t>95～99</t>
  </si>
  <si>
    <t>40～44</t>
  </si>
  <si>
    <t>100～104</t>
  </si>
  <si>
    <t>45～49</t>
  </si>
  <si>
    <t>105～109</t>
  </si>
  <si>
    <t>50～54</t>
  </si>
  <si>
    <t>３階層</t>
    <rPh sb="1" eb="3">
      <t>カイソウ</t>
    </rPh>
    <phoneticPr fontId="9"/>
  </si>
  <si>
    <t xml:space="preserve"> 0-14才</t>
    <rPh sb="5" eb="6">
      <t>サイ</t>
    </rPh>
    <phoneticPr fontId="9"/>
  </si>
  <si>
    <t>55～59</t>
  </si>
  <si>
    <t>15-64才</t>
    <rPh sb="5" eb="6">
      <t>サイ</t>
    </rPh>
    <phoneticPr fontId="9"/>
  </si>
  <si>
    <t>65才以上</t>
    <rPh sb="2" eb="3">
      <t>サイ</t>
    </rPh>
    <rPh sb="3" eb="5">
      <t>イジョウ</t>
    </rPh>
    <phoneticPr fontId="9"/>
  </si>
  <si>
    <t>出典：伊賀市人権生活環境部住民課</t>
    <rPh sb="0" eb="2">
      <t>シュッテン</t>
    </rPh>
    <rPh sb="3" eb="6">
      <t>イガシ</t>
    </rPh>
    <rPh sb="6" eb="8">
      <t>ジンケン</t>
    </rPh>
    <rPh sb="8" eb="10">
      <t>セイカツ</t>
    </rPh>
    <rPh sb="10" eb="13">
      <t>カンキョウブ</t>
    </rPh>
    <rPh sb="13" eb="16">
      <t>ジュウミンカ</t>
    </rPh>
    <phoneticPr fontId="9"/>
  </si>
  <si>
    <t>18　　人口</t>
    <rPh sb="4" eb="6">
      <t>ジンコウ</t>
    </rPh>
    <phoneticPr fontId="9"/>
  </si>
  <si>
    <t>人口　　19</t>
    <rPh sb="0" eb="2">
      <t>ジンコウ</t>
    </rPh>
    <phoneticPr fontId="9"/>
  </si>
  <si>
    <t>20　　人口</t>
    <rPh sb="4" eb="6">
      <t>ジンコウ</t>
    </rPh>
    <phoneticPr fontId="9"/>
  </si>
  <si>
    <t>人口　　21</t>
    <rPh sb="0" eb="2">
      <t>ジンコウ</t>
    </rPh>
    <phoneticPr fontId="9"/>
  </si>
  <si>
    <t>男</t>
    <rPh sb="0" eb="1">
      <t>オトコ</t>
    </rPh>
    <phoneticPr fontId="3"/>
  </si>
  <si>
    <t>22　　人口</t>
    <rPh sb="4" eb="6">
      <t>ジンコウ</t>
    </rPh>
    <phoneticPr fontId="9"/>
  </si>
  <si>
    <t>人口　　23</t>
    <rPh sb="0" eb="2">
      <t>ジンコウ</t>
    </rPh>
    <phoneticPr fontId="9"/>
  </si>
  <si>
    <t>24　　人口</t>
    <rPh sb="4" eb="6">
      <t>ジンコウ</t>
    </rPh>
    <phoneticPr fontId="9"/>
  </si>
  <si>
    <t>人口　　25</t>
    <rPh sb="0" eb="2">
      <t>ジンコウ</t>
    </rPh>
    <phoneticPr fontId="9"/>
  </si>
  <si>
    <t>８．年齢別階層別人口の推移</t>
    <rPh sb="2" eb="4">
      <t>ネンレイ</t>
    </rPh>
    <rPh sb="4" eb="5">
      <t>ベツ</t>
    </rPh>
    <rPh sb="5" eb="8">
      <t>カイソウベツ</t>
    </rPh>
    <rPh sb="8" eb="10">
      <t>ジンコウ</t>
    </rPh>
    <rPh sb="11" eb="13">
      <t>スイイ</t>
    </rPh>
    <phoneticPr fontId="9"/>
  </si>
  <si>
    <t>　年少人口（１５歳未満の人口）</t>
    <phoneticPr fontId="9"/>
  </si>
  <si>
    <t>各年10月１日　単位：人</t>
    <rPh sb="0" eb="1">
      <t>カク</t>
    </rPh>
    <rPh sb="1" eb="2">
      <t>トシ</t>
    </rPh>
    <rPh sb="4" eb="5">
      <t>ガツ</t>
    </rPh>
    <rPh sb="6" eb="7">
      <t>ニチ</t>
    </rPh>
    <phoneticPr fontId="9"/>
  </si>
  <si>
    <t>　年齢階層別人口構成比の推移</t>
    <rPh sb="1" eb="3">
      <t>ネンレイ</t>
    </rPh>
    <rPh sb="3" eb="5">
      <t>カイソウ</t>
    </rPh>
    <rPh sb="5" eb="6">
      <t>ベツ</t>
    </rPh>
    <rPh sb="6" eb="8">
      <t>ジンコウ</t>
    </rPh>
    <rPh sb="8" eb="11">
      <t>コウセイヒ</t>
    </rPh>
    <rPh sb="12" eb="14">
      <t>スイイ</t>
    </rPh>
    <phoneticPr fontId="9"/>
  </si>
  <si>
    <t>単位：％</t>
    <rPh sb="0" eb="2">
      <t>タンイ</t>
    </rPh>
    <phoneticPr fontId="9"/>
  </si>
  <si>
    <t>S50</t>
    <phoneticPr fontId="3"/>
  </si>
  <si>
    <t>S55</t>
    <phoneticPr fontId="9"/>
  </si>
  <si>
    <t>S60</t>
    <phoneticPr fontId="9"/>
  </si>
  <si>
    <t>H2</t>
    <phoneticPr fontId="9"/>
  </si>
  <si>
    <t>H7</t>
    <phoneticPr fontId="9"/>
  </si>
  <si>
    <t>H12</t>
    <phoneticPr fontId="9"/>
  </si>
  <si>
    <t>H17</t>
    <phoneticPr fontId="9"/>
  </si>
  <si>
    <t xml:space="preserve">H22 </t>
    <phoneticPr fontId="9"/>
  </si>
  <si>
    <t>H27</t>
    <phoneticPr fontId="9"/>
  </si>
  <si>
    <t>R2</t>
    <phoneticPr fontId="3"/>
  </si>
  <si>
    <t>階　層</t>
    <rPh sb="0" eb="1">
      <t>カイ</t>
    </rPh>
    <rPh sb="2" eb="3">
      <t>ソウ</t>
    </rPh>
    <phoneticPr fontId="9"/>
  </si>
  <si>
    <t>S55</t>
  </si>
  <si>
    <t>S60</t>
  </si>
  <si>
    <t>H2</t>
  </si>
  <si>
    <t>H12</t>
  </si>
  <si>
    <t>H22</t>
    <phoneticPr fontId="9"/>
  </si>
  <si>
    <t>上野市</t>
  </si>
  <si>
    <t>年少人口</t>
    <rPh sb="0" eb="2">
      <t>ネンショウ</t>
    </rPh>
    <rPh sb="2" eb="4">
      <t>ジンコウ</t>
    </rPh>
    <phoneticPr fontId="9"/>
  </si>
  <si>
    <t>伊賀町</t>
  </si>
  <si>
    <t>生産年齢人口</t>
    <rPh sb="0" eb="1">
      <t>セイ</t>
    </rPh>
    <rPh sb="1" eb="2">
      <t>サン</t>
    </rPh>
    <rPh sb="2" eb="4">
      <t>ネンレイ</t>
    </rPh>
    <rPh sb="4" eb="6">
      <t>ジンコウ</t>
    </rPh>
    <phoneticPr fontId="9"/>
  </si>
  <si>
    <t>島ヶ原村</t>
  </si>
  <si>
    <t>老年人口</t>
    <rPh sb="0" eb="2">
      <t>ロウネン</t>
    </rPh>
    <rPh sb="2" eb="4">
      <t>ジンコウ</t>
    </rPh>
    <phoneticPr fontId="9"/>
  </si>
  <si>
    <t>阿山町</t>
  </si>
  <si>
    <t>資料：「国勢調査」</t>
    <rPh sb="0" eb="2">
      <t>シリョウ</t>
    </rPh>
    <rPh sb="4" eb="6">
      <t>コクセイ</t>
    </rPh>
    <rPh sb="6" eb="8">
      <t>チョウサ</t>
    </rPh>
    <phoneticPr fontId="9"/>
  </si>
  <si>
    <t>大山田村</t>
  </si>
  <si>
    <t>青山町</t>
  </si>
  <si>
    <t>伊　賀　市</t>
    <rPh sb="0" eb="1">
      <t>イ</t>
    </rPh>
    <rPh sb="2" eb="3">
      <t>ガ</t>
    </rPh>
    <rPh sb="4" eb="5">
      <t>シ</t>
    </rPh>
    <phoneticPr fontId="9"/>
  </si>
  <si>
    <t>　生産年齢人口（１５歳～６４歳の人口）</t>
    <phoneticPr fontId="9"/>
  </si>
  <si>
    <t>計</t>
  </si>
  <si>
    <t>伊賀市</t>
    <rPh sb="0" eb="1">
      <t>イ</t>
    </rPh>
    <rPh sb="1" eb="2">
      <t>ガ</t>
    </rPh>
    <rPh sb="2" eb="3">
      <t>シ</t>
    </rPh>
    <phoneticPr fontId="9"/>
  </si>
  <si>
    <t>　老年人口（６５歳以上の人口）</t>
    <phoneticPr fontId="9"/>
  </si>
  <si>
    <t>注：年齢不詳を除いて算出</t>
    <rPh sb="0" eb="1">
      <t>チュウ</t>
    </rPh>
    <rPh sb="2" eb="4">
      <t>ネンレイ</t>
    </rPh>
    <rPh sb="4" eb="6">
      <t>フショウ</t>
    </rPh>
    <rPh sb="7" eb="8">
      <t>ノゾ</t>
    </rPh>
    <rPh sb="10" eb="12">
      <t>サンシュツ</t>
    </rPh>
    <phoneticPr fontId="9"/>
  </si>
  <si>
    <t>資料：「国勢調査」</t>
    <phoneticPr fontId="9"/>
  </si>
  <si>
    <t>26　　人口</t>
    <rPh sb="4" eb="6">
      <t>ジンコウ</t>
    </rPh>
    <phoneticPr fontId="9"/>
  </si>
  <si>
    <t>　平均年齢</t>
    <phoneticPr fontId="9"/>
  </si>
  <si>
    <t>各年10月1日　単位：歳</t>
    <rPh sb="0" eb="2">
      <t>カクネン</t>
    </rPh>
    <rPh sb="4" eb="5">
      <t>ガツ</t>
    </rPh>
    <rPh sb="6" eb="7">
      <t>ニチ</t>
    </rPh>
    <phoneticPr fontId="9"/>
  </si>
  <si>
    <t>単位：歳</t>
  </si>
  <si>
    <t>平均年齢</t>
  </si>
  <si>
    <t>※グラフ計算用</t>
    <rPh sb="4" eb="7">
      <t>ケイサンヨウ</t>
    </rPh>
    <phoneticPr fontId="9"/>
  </si>
  <si>
    <t>　人口性比</t>
    <phoneticPr fontId="9"/>
  </si>
  <si>
    <t>単位：人</t>
  </si>
  <si>
    <t>人口性比</t>
  </si>
  <si>
    <t>注：女100人に対する男の比率</t>
    <rPh sb="0" eb="1">
      <t>チュウ</t>
    </rPh>
    <phoneticPr fontId="3"/>
  </si>
  <si>
    <t>　７５歳以上人口</t>
    <phoneticPr fontId="9"/>
  </si>
  <si>
    <t>H7</t>
  </si>
  <si>
    <t>S50</t>
    <phoneticPr fontId="9"/>
  </si>
  <si>
    <t>７５歳以上人口</t>
  </si>
  <si>
    <t>　資料：「国勢調査」</t>
    <phoneticPr fontId="9"/>
  </si>
  <si>
    <t>人口　　27</t>
    <rPh sb="0" eb="2">
      <t>ジンコウ</t>
    </rPh>
    <phoneticPr fontId="9"/>
  </si>
  <si>
    <t>９．人口動態の推移</t>
    <rPh sb="2" eb="4">
      <t>ジンコウ</t>
    </rPh>
    <rPh sb="4" eb="6">
      <t>ドウタイ</t>
    </rPh>
    <rPh sb="7" eb="9">
      <t>スイイ</t>
    </rPh>
    <phoneticPr fontId="9"/>
  </si>
  <si>
    <t>　出生数</t>
    <phoneticPr fontId="9"/>
  </si>
  <si>
    <t>（10月1日～9月30日）</t>
    <phoneticPr fontId="9"/>
  </si>
  <si>
    <t xml:space="preserve"> H25～H26</t>
  </si>
  <si>
    <t xml:space="preserve"> H26～H27</t>
  </si>
  <si>
    <t xml:space="preserve"> H27～H28</t>
  </si>
  <si>
    <t>H28～H29</t>
  </si>
  <si>
    <t>H29～H30</t>
  </si>
  <si>
    <t>H30～R1</t>
  </si>
  <si>
    <t>R1～R2</t>
  </si>
  <si>
    <t>R2～R3</t>
  </si>
  <si>
    <t>R3～R4</t>
  </si>
  <si>
    <t>R4～R5</t>
    <phoneticPr fontId="3"/>
  </si>
  <si>
    <t>　死亡数</t>
    <phoneticPr fontId="9"/>
  </si>
  <si>
    <t>資料：「三重県月別人口調査結果」</t>
    <rPh sb="0" eb="2">
      <t>シリョウ</t>
    </rPh>
    <rPh sb="4" eb="7">
      <t>ミエケン</t>
    </rPh>
    <rPh sb="7" eb="9">
      <t>ツキベツ</t>
    </rPh>
    <rPh sb="9" eb="11">
      <t>ジンコウ</t>
    </rPh>
    <rPh sb="11" eb="13">
      <t>チョウサ</t>
    </rPh>
    <rPh sb="13" eb="15">
      <t>ケッカ</t>
    </rPh>
    <phoneticPr fontId="9"/>
  </si>
  <si>
    <t>H25～H26</t>
  </si>
  <si>
    <t>H26～H27</t>
  </si>
  <si>
    <t>H27～H28</t>
  </si>
  <si>
    <t>　死亡数</t>
  </si>
  <si>
    <t>　出生数</t>
  </si>
  <si>
    <t>28　　人口291</t>
    <rPh sb="4" eb="6">
      <t>ジンコウ</t>
    </rPh>
    <phoneticPr fontId="9"/>
  </si>
  <si>
    <t>　婚姻件数</t>
    <phoneticPr fontId="9"/>
  </si>
  <si>
    <t>単位：件</t>
    <phoneticPr fontId="9"/>
  </si>
  <si>
    <t>H25</t>
  </si>
  <si>
    <t>H26</t>
  </si>
  <si>
    <t>H27</t>
  </si>
  <si>
    <t>H28</t>
  </si>
  <si>
    <t>H29</t>
  </si>
  <si>
    <t>H30</t>
  </si>
  <si>
    <t>R1</t>
  </si>
  <si>
    <t>R2</t>
  </si>
  <si>
    <t>R3</t>
  </si>
  <si>
    <t>R4</t>
    <phoneticPr fontId="3"/>
  </si>
  <si>
    <t>　離婚件数</t>
    <phoneticPr fontId="9"/>
  </si>
  <si>
    <t>　資料：「三重県衛生統計年報　人口動態統計」</t>
    <rPh sb="5" eb="8">
      <t>ミエケン</t>
    </rPh>
    <rPh sb="8" eb="10">
      <t>エイセイ</t>
    </rPh>
    <rPh sb="10" eb="12">
      <t>トウケイ</t>
    </rPh>
    <rPh sb="12" eb="14">
      <t>ネンポウ</t>
    </rPh>
    <rPh sb="15" eb="17">
      <t>ジンコウ</t>
    </rPh>
    <rPh sb="17" eb="19">
      <t>ドウタイ</t>
    </rPh>
    <rPh sb="19" eb="21">
      <t>トウケイ</t>
    </rPh>
    <phoneticPr fontId="9"/>
  </si>
  <si>
    <t>婚姻件数</t>
  </si>
  <si>
    <t>離婚件数</t>
  </si>
  <si>
    <t>人口　　29</t>
    <rPh sb="0" eb="2">
      <t>ジンコウ</t>
    </rPh>
    <phoneticPr fontId="9"/>
  </si>
  <si>
    <t>　転入者数</t>
    <phoneticPr fontId="9"/>
  </si>
  <si>
    <t>　転出者数</t>
    <phoneticPr fontId="9"/>
  </si>
  <si>
    <t xml:space="preserve"> H25～
H26</t>
  </si>
  <si>
    <t>資料：「三重県月別人口調査結果」</t>
    <phoneticPr fontId="9"/>
  </si>
  <si>
    <t>転入者数</t>
    <rPh sb="0" eb="3">
      <t>テンニュウシャ</t>
    </rPh>
    <rPh sb="3" eb="4">
      <t>スウ</t>
    </rPh>
    <phoneticPr fontId="9"/>
  </si>
  <si>
    <t>転出者数</t>
    <phoneticPr fontId="9"/>
  </si>
  <si>
    <t>30　　人口</t>
    <rPh sb="4" eb="6">
      <t>ジンコウ</t>
    </rPh>
    <phoneticPr fontId="9"/>
  </si>
  <si>
    <t>人口　　31</t>
    <rPh sb="0" eb="2">
      <t>ジンコウ</t>
    </rPh>
    <phoneticPr fontId="9"/>
  </si>
  <si>
    <t>10．昼夜間人口の状況</t>
    <rPh sb="3" eb="5">
      <t>チュウヤ</t>
    </rPh>
    <rPh sb="5" eb="6">
      <t>カン</t>
    </rPh>
    <rPh sb="6" eb="8">
      <t>ジンコウ</t>
    </rPh>
    <rPh sb="9" eb="11">
      <t>ジョウキョウ</t>
    </rPh>
    <phoneticPr fontId="9"/>
  </si>
  <si>
    <t>昼間人口の推移</t>
    <rPh sb="5" eb="7">
      <t>スイイ</t>
    </rPh>
    <phoneticPr fontId="9"/>
  </si>
  <si>
    <t>単位：人</t>
    <phoneticPr fontId="3"/>
  </si>
  <si>
    <t>R2</t>
    <phoneticPr fontId="9"/>
  </si>
  <si>
    <t>島ヶ原村</t>
    <phoneticPr fontId="9"/>
  </si>
  <si>
    <t>H22</t>
  </si>
  <si>
    <t>昼間人口</t>
    <rPh sb="0" eb="2">
      <t>チュウカン</t>
    </rPh>
    <rPh sb="2" eb="4">
      <t>ジンコウ</t>
    </rPh>
    <phoneticPr fontId="9"/>
  </si>
  <si>
    <t>伊賀市</t>
    <rPh sb="2" eb="3">
      <t>シ</t>
    </rPh>
    <phoneticPr fontId="9"/>
  </si>
  <si>
    <t>資料：「国勢調査」</t>
  </si>
  <si>
    <t>昼夜間人口及び流出人口</t>
    <rPh sb="0" eb="1">
      <t>ヒル</t>
    </rPh>
    <rPh sb="1" eb="2">
      <t>ヨル</t>
    </rPh>
    <rPh sb="2" eb="3">
      <t>カン</t>
    </rPh>
    <rPh sb="3" eb="4">
      <t>ジン</t>
    </rPh>
    <rPh sb="4" eb="5">
      <t>クチ</t>
    </rPh>
    <rPh sb="5" eb="6">
      <t>オヨ</t>
    </rPh>
    <rPh sb="7" eb="8">
      <t>リュウ</t>
    </rPh>
    <rPh sb="8" eb="9">
      <t>デ</t>
    </rPh>
    <rPh sb="9" eb="10">
      <t>ジン</t>
    </rPh>
    <rPh sb="10" eb="11">
      <t>クチ</t>
    </rPh>
    <phoneticPr fontId="9"/>
  </si>
  <si>
    <t>平成１２年</t>
    <rPh sb="0" eb="2">
      <t>ヘイセイ</t>
    </rPh>
    <rPh sb="4" eb="5">
      <t>ネン</t>
    </rPh>
    <phoneticPr fontId="9"/>
  </si>
  <si>
    <t>夜間人口</t>
  </si>
  <si>
    <t>昼  間  流  入  人  口</t>
    <phoneticPr fontId="15"/>
  </si>
  <si>
    <t>昼  間  流  出  人  口</t>
    <phoneticPr fontId="15"/>
  </si>
  <si>
    <t>差 引 純 流 入</t>
    <rPh sb="0" eb="1">
      <t>サ</t>
    </rPh>
    <rPh sb="2" eb="3">
      <t>イン</t>
    </rPh>
    <rPh sb="4" eb="5">
      <t>ジュン</t>
    </rPh>
    <rPh sb="6" eb="7">
      <t>リュウ</t>
    </rPh>
    <rPh sb="8" eb="9">
      <t>イリ</t>
    </rPh>
    <phoneticPr fontId="15"/>
  </si>
  <si>
    <t>昼間人口</t>
    <phoneticPr fontId="15"/>
  </si>
  <si>
    <t>昼間流動
人口
(2)+(3)</t>
    <rPh sb="0" eb="2">
      <t>ヒルマ</t>
    </rPh>
    <rPh sb="2" eb="4">
      <t>リュウドウ</t>
    </rPh>
    <rPh sb="5" eb="7">
      <t>ジンコウ</t>
    </rPh>
    <phoneticPr fontId="15"/>
  </si>
  <si>
    <t>昼間人口
膨張係数
(5)/(1)</t>
    <rPh sb="0" eb="2">
      <t>ヒルマ</t>
    </rPh>
    <rPh sb="2" eb="4">
      <t>ジンコウ</t>
    </rPh>
    <rPh sb="5" eb="7">
      <t>ボウチョウ</t>
    </rPh>
    <rPh sb="7" eb="9">
      <t>ケイスウ</t>
    </rPh>
    <phoneticPr fontId="15"/>
  </si>
  <si>
    <t>昼間
流入率
(2)/(1)</t>
    <rPh sb="0" eb="2">
      <t>ヒルマ</t>
    </rPh>
    <rPh sb="3" eb="5">
      <t>リュウニュウ</t>
    </rPh>
    <rPh sb="5" eb="6">
      <t>リツ</t>
    </rPh>
    <phoneticPr fontId="15"/>
  </si>
  <si>
    <t>昼間
流出率
(3)/(1)</t>
    <rPh sb="0" eb="2">
      <t>ヒルマ</t>
    </rPh>
    <rPh sb="3" eb="5">
      <t>リュウシュツ</t>
    </rPh>
    <rPh sb="5" eb="6">
      <t>リツ</t>
    </rPh>
    <phoneticPr fontId="15"/>
  </si>
  <si>
    <r>
      <t xml:space="preserve">昼間流動率
</t>
    </r>
    <r>
      <rPr>
        <u/>
        <sz val="10"/>
        <rFont val="ＭＳ 明朝"/>
        <family val="1"/>
        <charset val="128"/>
      </rPr>
      <t>(2)+(3)</t>
    </r>
    <r>
      <rPr>
        <sz val="10"/>
        <rFont val="ＭＳ 明朝"/>
        <family val="1"/>
        <charset val="128"/>
      </rPr>
      <t xml:space="preserve">
(1)</t>
    </r>
    <rPh sb="0" eb="2">
      <t>ヒルマ</t>
    </rPh>
    <rPh sb="2" eb="4">
      <t>リュウドウ</t>
    </rPh>
    <rPh sb="4" eb="5">
      <t>リツ</t>
    </rPh>
    <phoneticPr fontId="15"/>
  </si>
  <si>
    <t>(1)</t>
    <phoneticPr fontId="15"/>
  </si>
  <si>
    <t>総数(2)</t>
    <rPh sb="0" eb="2">
      <t>ソウスウ</t>
    </rPh>
    <phoneticPr fontId="15"/>
  </si>
  <si>
    <t>就 業 者</t>
  </si>
  <si>
    <t>通 学 者</t>
  </si>
  <si>
    <t>総数(3)</t>
    <rPh sb="0" eb="2">
      <t>ソウスウ</t>
    </rPh>
    <phoneticPr fontId="15"/>
  </si>
  <si>
    <t>総数(4)</t>
    <rPh sb="0" eb="2">
      <t>ソウスウ</t>
    </rPh>
    <phoneticPr fontId="15"/>
  </si>
  <si>
    <t>就業者</t>
    <rPh sb="0" eb="3">
      <t>シュウギョウシャ</t>
    </rPh>
    <phoneticPr fontId="15"/>
  </si>
  <si>
    <t>通学者</t>
    <rPh sb="0" eb="3">
      <t>ツウガクシャ</t>
    </rPh>
    <phoneticPr fontId="15"/>
  </si>
  <si>
    <t>(5)=(1)+(4)</t>
    <phoneticPr fontId="15"/>
  </si>
  <si>
    <t>上　野　市</t>
    <phoneticPr fontId="9"/>
  </si>
  <si>
    <t>伊　賀　町</t>
    <phoneticPr fontId="9"/>
  </si>
  <si>
    <t>△318</t>
    <phoneticPr fontId="9"/>
  </si>
  <si>
    <t>△24</t>
    <phoneticPr fontId="9"/>
  </si>
  <si>
    <t>△294</t>
    <phoneticPr fontId="9"/>
  </si>
  <si>
    <t>島 ヶ 原 村</t>
    <phoneticPr fontId="9"/>
  </si>
  <si>
    <t>△729</t>
    <phoneticPr fontId="9"/>
  </si>
  <si>
    <t>△580</t>
    <phoneticPr fontId="9"/>
  </si>
  <si>
    <t>△149</t>
    <phoneticPr fontId="9"/>
  </si>
  <si>
    <t>阿　山　町</t>
    <phoneticPr fontId="9"/>
  </si>
  <si>
    <t>△1,478</t>
    <phoneticPr fontId="9"/>
  </si>
  <si>
    <t>△1,069</t>
    <phoneticPr fontId="9"/>
  </si>
  <si>
    <t>△409</t>
    <phoneticPr fontId="9"/>
  </si>
  <si>
    <t>大 山 田 村</t>
    <phoneticPr fontId="9"/>
  </si>
  <si>
    <t>△776</t>
    <phoneticPr fontId="9"/>
  </si>
  <si>
    <t>△520</t>
    <phoneticPr fontId="9"/>
  </si>
  <si>
    <t>△256</t>
    <phoneticPr fontId="9"/>
  </si>
  <si>
    <t>青　山　町</t>
    <phoneticPr fontId="9"/>
  </si>
  <si>
    <t>△3,057</t>
    <phoneticPr fontId="9"/>
  </si>
  <si>
    <t>△2,284</t>
    <phoneticPr fontId="9"/>
  </si>
  <si>
    <t>△773</t>
    <phoneticPr fontId="9"/>
  </si>
  <si>
    <t>△1,326</t>
    <phoneticPr fontId="9"/>
  </si>
  <si>
    <t>平成１７年</t>
    <rPh sb="0" eb="1">
      <t>ヒラ</t>
    </rPh>
    <rPh sb="1" eb="2">
      <t>シゲル</t>
    </rPh>
    <rPh sb="4" eb="5">
      <t>ネン</t>
    </rPh>
    <phoneticPr fontId="9"/>
  </si>
  <si>
    <t xml:space="preserve"> △ 1,029</t>
    <phoneticPr fontId="9"/>
  </si>
  <si>
    <t>平成２２年</t>
    <rPh sb="0" eb="1">
      <t>ヒラ</t>
    </rPh>
    <rPh sb="1" eb="2">
      <t>シゲル</t>
    </rPh>
    <rPh sb="4" eb="5">
      <t>ネン</t>
    </rPh>
    <phoneticPr fontId="9"/>
  </si>
  <si>
    <t>平成２７年</t>
    <rPh sb="0" eb="2">
      <t>ヘイセイ</t>
    </rPh>
    <rPh sb="4" eb="5">
      <t>ネン</t>
    </rPh>
    <phoneticPr fontId="9"/>
  </si>
  <si>
    <t>令和２年</t>
    <rPh sb="0" eb="1">
      <t>レイ</t>
    </rPh>
    <rPh sb="1" eb="2">
      <t>ワ</t>
    </rPh>
    <rPh sb="3" eb="4">
      <t>ネン</t>
    </rPh>
    <phoneticPr fontId="9"/>
  </si>
  <si>
    <t>資料 ：「国勢調査」</t>
    <rPh sb="5" eb="7">
      <t>コクセイ</t>
    </rPh>
    <rPh sb="7" eb="9">
      <t>チョウサ</t>
    </rPh>
    <phoneticPr fontId="28"/>
  </si>
  <si>
    <t>32　　人口</t>
    <rPh sb="4" eb="6">
      <t>ジンコウ</t>
    </rPh>
    <phoneticPr fontId="9"/>
  </si>
  <si>
    <t>人口　　33</t>
    <rPh sb="0" eb="2">
      <t>ジンコウ</t>
    </rPh>
    <phoneticPr fontId="9"/>
  </si>
  <si>
    <t>11．流入・流出人口</t>
    <rPh sb="3" eb="5">
      <t>リュウニュウ</t>
    </rPh>
    <rPh sb="6" eb="8">
      <t>リュウシュツ</t>
    </rPh>
    <rPh sb="8" eb="10">
      <t>ジンコウ</t>
    </rPh>
    <phoneticPr fontId="9"/>
  </si>
  <si>
    <t xml:space="preserve">　流入人口（15歳以上）                      </t>
    <rPh sb="1" eb="3">
      <t>リュウニュウ</t>
    </rPh>
    <rPh sb="3" eb="5">
      <t>ジンコウ</t>
    </rPh>
    <rPh sb="8" eb="9">
      <t>サイ</t>
    </rPh>
    <rPh sb="9" eb="11">
      <t>イジョウ</t>
    </rPh>
    <phoneticPr fontId="9"/>
  </si>
  <si>
    <t>流出人口（15歳以上）</t>
    <rPh sb="0" eb="2">
      <t>リュウシュツ</t>
    </rPh>
    <rPh sb="2" eb="4">
      <t>ジンコウ</t>
    </rPh>
    <rPh sb="7" eb="8">
      <t>サイ</t>
    </rPh>
    <rPh sb="8" eb="10">
      <t>イジョウ</t>
    </rPh>
    <phoneticPr fontId="9"/>
  </si>
  <si>
    <t>従業地・通学地による</t>
    <rPh sb="0" eb="2">
      <t>ジュウギョウ</t>
    </rPh>
    <rPh sb="2" eb="3">
      <t>チ</t>
    </rPh>
    <rPh sb="4" eb="6">
      <t>ツウガク</t>
    </rPh>
    <rPh sb="6" eb="7">
      <t>チ</t>
    </rPh>
    <phoneticPr fontId="9"/>
  </si>
  <si>
    <t>就業者</t>
    <rPh sb="0" eb="3">
      <t>シュウギョウシャ</t>
    </rPh>
    <phoneticPr fontId="9"/>
  </si>
  <si>
    <t>通学者</t>
    <rPh sb="0" eb="3">
      <t>ツウガクシャ</t>
    </rPh>
    <phoneticPr fontId="9"/>
  </si>
  <si>
    <t>常住地による</t>
    <rPh sb="0" eb="2">
      <t>ジョウジュウ</t>
    </rPh>
    <rPh sb="2" eb="3">
      <t>チ</t>
    </rPh>
    <phoneticPr fontId="9"/>
  </si>
  <si>
    <t>常住市町村</t>
    <rPh sb="0" eb="2">
      <t>ジョウジュウ</t>
    </rPh>
    <rPh sb="2" eb="5">
      <t>シチョウソン</t>
    </rPh>
    <phoneticPr fontId="9"/>
  </si>
  <si>
    <t>従業・通学市町村</t>
    <rPh sb="0" eb="2">
      <t>ジュウギョウ</t>
    </rPh>
    <rPh sb="3" eb="5">
      <t>ツウガク</t>
    </rPh>
    <rPh sb="5" eb="8">
      <t>シチョウソン</t>
    </rPh>
    <phoneticPr fontId="9"/>
  </si>
  <si>
    <t>伊賀市で従業・通学する者（1）</t>
    <rPh sb="0" eb="1">
      <t>イ</t>
    </rPh>
    <rPh sb="1" eb="2">
      <t>ガ</t>
    </rPh>
    <rPh sb="2" eb="3">
      <t>シ</t>
    </rPh>
    <rPh sb="4" eb="6">
      <t>ジュウギョウ</t>
    </rPh>
    <rPh sb="7" eb="9">
      <t>ツウガク</t>
    </rPh>
    <rPh sb="11" eb="12">
      <t>モノ</t>
    </rPh>
    <phoneticPr fontId="9"/>
  </si>
  <si>
    <t>伊賀市に常住する（1）</t>
    <rPh sb="0" eb="1">
      <t>イ</t>
    </rPh>
    <rPh sb="1" eb="2">
      <t>ガ</t>
    </rPh>
    <rPh sb="2" eb="3">
      <t>シ</t>
    </rPh>
    <rPh sb="4" eb="6">
      <t>ジョウジュウ</t>
    </rPh>
    <phoneticPr fontId="9"/>
  </si>
  <si>
    <t xml:space="preserve"> 伊賀市に常住</t>
    <rPh sb="1" eb="2">
      <t>イ</t>
    </rPh>
    <rPh sb="2" eb="3">
      <t>ガ</t>
    </rPh>
    <rPh sb="3" eb="4">
      <t>シ</t>
    </rPh>
    <rPh sb="5" eb="7">
      <t>ジョウジュウ</t>
    </rPh>
    <phoneticPr fontId="9"/>
  </si>
  <si>
    <t>伊賀市で従業・通学</t>
    <rPh sb="0" eb="1">
      <t>イ</t>
    </rPh>
    <rPh sb="1" eb="2">
      <t>ガ</t>
    </rPh>
    <rPh sb="2" eb="3">
      <t>シ</t>
    </rPh>
    <rPh sb="4" eb="6">
      <t>ジュウギョウ</t>
    </rPh>
    <rPh sb="7" eb="9">
      <t>ツウガク</t>
    </rPh>
    <phoneticPr fontId="9"/>
  </si>
  <si>
    <t>他市町村に常住</t>
    <rPh sb="0" eb="1">
      <t>タ</t>
    </rPh>
    <rPh sb="1" eb="4">
      <t>シチョウソン</t>
    </rPh>
    <rPh sb="5" eb="7">
      <t>ジョウジュウ</t>
    </rPh>
    <phoneticPr fontId="9"/>
  </si>
  <si>
    <t>他市町村で従業・通学（2）</t>
    <rPh sb="0" eb="1">
      <t>タ</t>
    </rPh>
    <rPh sb="1" eb="4">
      <t>シチョウソン</t>
    </rPh>
    <rPh sb="5" eb="7">
      <t>ジュウギョウ</t>
    </rPh>
    <rPh sb="8" eb="10">
      <t>ツウガク</t>
    </rPh>
    <phoneticPr fontId="9"/>
  </si>
  <si>
    <t>(県      内)</t>
    <rPh sb="1" eb="2">
      <t>ケン</t>
    </rPh>
    <rPh sb="8" eb="9">
      <t>ナイ</t>
    </rPh>
    <phoneticPr fontId="9"/>
  </si>
  <si>
    <t>（県　　　内）</t>
    <rPh sb="1" eb="2">
      <t>ケン</t>
    </rPh>
    <rPh sb="5" eb="6">
      <t>ナイ</t>
    </rPh>
    <phoneticPr fontId="9"/>
  </si>
  <si>
    <t>津      市</t>
    <rPh sb="0" eb="1">
      <t>ツ</t>
    </rPh>
    <rPh sb="7" eb="8">
      <t>シ</t>
    </rPh>
    <phoneticPr fontId="9"/>
  </si>
  <si>
    <t>津　　　市</t>
    <rPh sb="0" eb="1">
      <t>ツ</t>
    </rPh>
    <rPh sb="4" eb="5">
      <t>シ</t>
    </rPh>
    <phoneticPr fontId="9"/>
  </si>
  <si>
    <t>四 日 市 市</t>
    <rPh sb="0" eb="1">
      <t>ヨン</t>
    </rPh>
    <rPh sb="2" eb="3">
      <t>ヒ</t>
    </rPh>
    <rPh sb="4" eb="5">
      <t>シ</t>
    </rPh>
    <rPh sb="6" eb="7">
      <t>シ</t>
    </rPh>
    <phoneticPr fontId="9"/>
  </si>
  <si>
    <t>伊　勢　市</t>
    <rPh sb="0" eb="1">
      <t>イ</t>
    </rPh>
    <rPh sb="2" eb="3">
      <t>ゼイ</t>
    </rPh>
    <rPh sb="4" eb="5">
      <t>シ</t>
    </rPh>
    <phoneticPr fontId="9"/>
  </si>
  <si>
    <t>松　阪　市</t>
    <rPh sb="0" eb="1">
      <t>マツ</t>
    </rPh>
    <rPh sb="2" eb="3">
      <t>サカ</t>
    </rPh>
    <rPh sb="4" eb="5">
      <t>シ</t>
    </rPh>
    <phoneticPr fontId="9"/>
  </si>
  <si>
    <t>桑  名  市</t>
    <rPh sb="0" eb="1">
      <t>クワ</t>
    </rPh>
    <rPh sb="3" eb="4">
      <t>メイ</t>
    </rPh>
    <rPh sb="6" eb="7">
      <t>シ</t>
    </rPh>
    <phoneticPr fontId="9"/>
  </si>
  <si>
    <t>桑　名　市</t>
    <rPh sb="0" eb="1">
      <t>クワ</t>
    </rPh>
    <rPh sb="2" eb="3">
      <t>メイ</t>
    </rPh>
    <rPh sb="4" eb="5">
      <t>シ</t>
    </rPh>
    <phoneticPr fontId="9"/>
  </si>
  <si>
    <t>鈴  鹿  市</t>
    <rPh sb="0" eb="1">
      <t>スズ</t>
    </rPh>
    <rPh sb="3" eb="4">
      <t>シカ</t>
    </rPh>
    <rPh sb="6" eb="7">
      <t>シ</t>
    </rPh>
    <phoneticPr fontId="9"/>
  </si>
  <si>
    <t>鈴　鹿　市</t>
    <rPh sb="0" eb="1">
      <t>スズ</t>
    </rPh>
    <rPh sb="2" eb="3">
      <t>シカ</t>
    </rPh>
    <rPh sb="4" eb="5">
      <t>シ</t>
    </rPh>
    <phoneticPr fontId="9"/>
  </si>
  <si>
    <t>名  張  市</t>
    <rPh sb="0" eb="1">
      <t>ナ</t>
    </rPh>
    <rPh sb="3" eb="4">
      <t>ハリ</t>
    </rPh>
    <rPh sb="6" eb="7">
      <t>シ</t>
    </rPh>
    <phoneticPr fontId="9"/>
  </si>
  <si>
    <t>名　張　市</t>
    <rPh sb="0" eb="1">
      <t>ナ</t>
    </rPh>
    <rPh sb="2" eb="3">
      <t>ハリ</t>
    </rPh>
    <rPh sb="4" eb="5">
      <t>シ</t>
    </rPh>
    <phoneticPr fontId="9"/>
  </si>
  <si>
    <t>尾　鷲　市</t>
    <phoneticPr fontId="3"/>
  </si>
  <si>
    <t>亀　山　市</t>
    <phoneticPr fontId="3"/>
  </si>
  <si>
    <t>鳥　羽　市</t>
    <phoneticPr fontId="3"/>
  </si>
  <si>
    <t>熊　野　市</t>
    <phoneticPr fontId="3"/>
  </si>
  <si>
    <t>い な べ 市</t>
    <phoneticPr fontId="3"/>
  </si>
  <si>
    <t>志　摩　市</t>
    <phoneticPr fontId="3"/>
  </si>
  <si>
    <t>菰　野　町</t>
    <rPh sb="0" eb="1">
      <t>コモ</t>
    </rPh>
    <rPh sb="2" eb="3">
      <t>ノ</t>
    </rPh>
    <rPh sb="4" eb="5">
      <t>チョウ</t>
    </rPh>
    <phoneticPr fontId="9"/>
  </si>
  <si>
    <t>朝　日　町</t>
    <rPh sb="0" eb="1">
      <t>アサ</t>
    </rPh>
    <rPh sb="2" eb="3">
      <t>ヒ</t>
    </rPh>
    <rPh sb="4" eb="5">
      <t>マチ</t>
    </rPh>
    <phoneticPr fontId="3"/>
  </si>
  <si>
    <t>川　越　町</t>
    <rPh sb="0" eb="1">
      <t>カワ</t>
    </rPh>
    <rPh sb="2" eb="3">
      <t>コシ</t>
    </rPh>
    <rPh sb="4" eb="5">
      <t>チョウ</t>
    </rPh>
    <phoneticPr fontId="9"/>
  </si>
  <si>
    <t>多　気　町</t>
    <rPh sb="0" eb="1">
      <t>タ</t>
    </rPh>
    <rPh sb="2" eb="3">
      <t>キ</t>
    </rPh>
    <rPh sb="4" eb="5">
      <t>チョウ</t>
    </rPh>
    <phoneticPr fontId="9"/>
  </si>
  <si>
    <t>明　和　町</t>
    <rPh sb="0" eb="1">
      <t>メイ</t>
    </rPh>
    <rPh sb="2" eb="3">
      <t>ワ</t>
    </rPh>
    <rPh sb="4" eb="5">
      <t>チョウ</t>
    </rPh>
    <phoneticPr fontId="9"/>
  </si>
  <si>
    <t>そ　の　他</t>
    <phoneticPr fontId="9"/>
  </si>
  <si>
    <t>(他 道 府 県)</t>
    <rPh sb="1" eb="2">
      <t>タ</t>
    </rPh>
    <rPh sb="3" eb="4">
      <t>ミチ</t>
    </rPh>
    <rPh sb="5" eb="6">
      <t>フ</t>
    </rPh>
    <rPh sb="7" eb="8">
      <t>ケン</t>
    </rPh>
    <phoneticPr fontId="9"/>
  </si>
  <si>
    <t>(他 道 府 県)</t>
    <phoneticPr fontId="9"/>
  </si>
  <si>
    <t>東　京　都</t>
    <rPh sb="0" eb="1">
      <t>ヒガシ</t>
    </rPh>
    <rPh sb="2" eb="3">
      <t>キョウ</t>
    </rPh>
    <rPh sb="4" eb="5">
      <t>ミヤコ</t>
    </rPh>
    <phoneticPr fontId="9"/>
  </si>
  <si>
    <t>東　京　都</t>
    <rPh sb="0" eb="1">
      <t>ヒガシ</t>
    </rPh>
    <rPh sb="2" eb="3">
      <t>キョウ</t>
    </rPh>
    <rPh sb="4" eb="5">
      <t>ト</t>
    </rPh>
    <phoneticPr fontId="9"/>
  </si>
  <si>
    <t>岐　阜　県</t>
    <rPh sb="0" eb="1">
      <t>チマタ</t>
    </rPh>
    <rPh sb="2" eb="3">
      <t>ユタカ</t>
    </rPh>
    <rPh sb="4" eb="5">
      <t>ケン</t>
    </rPh>
    <phoneticPr fontId="9"/>
  </si>
  <si>
    <t>愛　知　県</t>
    <rPh sb="0" eb="1">
      <t>アイ</t>
    </rPh>
    <rPh sb="2" eb="3">
      <t>チ</t>
    </rPh>
    <rPh sb="4" eb="5">
      <t>ケン</t>
    </rPh>
    <phoneticPr fontId="9"/>
  </si>
  <si>
    <t>滋　賀　県</t>
    <rPh sb="0" eb="1">
      <t>シゲル</t>
    </rPh>
    <rPh sb="2" eb="3">
      <t>ガ</t>
    </rPh>
    <rPh sb="4" eb="5">
      <t>ケン</t>
    </rPh>
    <phoneticPr fontId="9"/>
  </si>
  <si>
    <t>京　都　府</t>
    <rPh sb="0" eb="1">
      <t>キョウ</t>
    </rPh>
    <rPh sb="2" eb="3">
      <t>ミヤコ</t>
    </rPh>
    <rPh sb="4" eb="5">
      <t>フ</t>
    </rPh>
    <phoneticPr fontId="9"/>
  </si>
  <si>
    <t>大　阪　府</t>
    <rPh sb="0" eb="1">
      <t>ダイ</t>
    </rPh>
    <rPh sb="2" eb="3">
      <t>サカ</t>
    </rPh>
    <rPh sb="4" eb="5">
      <t>フ</t>
    </rPh>
    <phoneticPr fontId="9"/>
  </si>
  <si>
    <t>兵　庫　県</t>
    <rPh sb="0" eb="1">
      <t>ヘイ</t>
    </rPh>
    <rPh sb="2" eb="3">
      <t>コ</t>
    </rPh>
    <rPh sb="4" eb="5">
      <t>ケン</t>
    </rPh>
    <phoneticPr fontId="9"/>
  </si>
  <si>
    <t>奈　良　県</t>
    <rPh sb="0" eb="1">
      <t>ナ</t>
    </rPh>
    <rPh sb="2" eb="3">
      <t>リョウ</t>
    </rPh>
    <rPh sb="4" eb="5">
      <t>ケン</t>
    </rPh>
    <phoneticPr fontId="9"/>
  </si>
  <si>
    <t>和 歌 山 県</t>
    <rPh sb="0" eb="1">
      <t>ワ</t>
    </rPh>
    <rPh sb="2" eb="3">
      <t>ウタ</t>
    </rPh>
    <rPh sb="4" eb="5">
      <t>ヤマ</t>
    </rPh>
    <rPh sb="6" eb="7">
      <t>ケン</t>
    </rPh>
    <phoneticPr fontId="9"/>
  </si>
  <si>
    <t>そ　の　他</t>
    <rPh sb="4" eb="5">
      <t>タ</t>
    </rPh>
    <phoneticPr fontId="9"/>
  </si>
  <si>
    <t>注：従業地、通学地「不詳」で、当地に常住している者を含む</t>
    <rPh sb="0" eb="1">
      <t>チュウ</t>
    </rPh>
    <rPh sb="2" eb="4">
      <t>ジュウギョウ</t>
    </rPh>
    <rPh sb="4" eb="5">
      <t>チ</t>
    </rPh>
    <rPh sb="6" eb="8">
      <t>ツウガク</t>
    </rPh>
    <rPh sb="8" eb="9">
      <t>チ</t>
    </rPh>
    <rPh sb="10" eb="12">
      <t>フショウ</t>
    </rPh>
    <rPh sb="15" eb="17">
      <t>トウチ</t>
    </rPh>
    <rPh sb="18" eb="20">
      <t>ジョウジュウ</t>
    </rPh>
    <rPh sb="24" eb="25">
      <t>モノ</t>
    </rPh>
    <rPh sb="26" eb="27">
      <t>フク</t>
    </rPh>
    <phoneticPr fontId="9"/>
  </si>
  <si>
    <t>注：従業地、通学地「不詳」を含む</t>
    <rPh sb="0" eb="1">
      <t>チュウ</t>
    </rPh>
    <rPh sb="2" eb="4">
      <t>ジュウギョウ</t>
    </rPh>
    <rPh sb="4" eb="5">
      <t>チ</t>
    </rPh>
    <rPh sb="6" eb="8">
      <t>ツウガク</t>
    </rPh>
    <rPh sb="8" eb="9">
      <t>チ</t>
    </rPh>
    <rPh sb="10" eb="12">
      <t>フショウ</t>
    </rPh>
    <rPh sb="14" eb="15">
      <t>フク</t>
    </rPh>
    <phoneticPr fontId="9"/>
  </si>
  <si>
    <t>資料：「国勢調査」</t>
    <phoneticPr fontId="3"/>
  </si>
  <si>
    <t>　　従業、通学市区町村「不詳」を含む</t>
    <rPh sb="2" eb="4">
      <t>ジュウギョウ</t>
    </rPh>
    <rPh sb="5" eb="7">
      <t>ツウガク</t>
    </rPh>
    <rPh sb="7" eb="9">
      <t>シク</t>
    </rPh>
    <rPh sb="9" eb="11">
      <t>チョウソン</t>
    </rPh>
    <rPh sb="12" eb="14">
      <t>フショウ</t>
    </rPh>
    <rPh sb="16" eb="17">
      <t>フク</t>
    </rPh>
    <phoneticPr fontId="9"/>
  </si>
  <si>
    <t>34　　人口</t>
    <rPh sb="4" eb="6">
      <t>ジンコウ</t>
    </rPh>
    <phoneticPr fontId="9"/>
  </si>
  <si>
    <t>人口　　35</t>
    <rPh sb="0" eb="2">
      <t>ジンコウ</t>
    </rPh>
    <phoneticPr fontId="9"/>
  </si>
  <si>
    <t>12．世帯数の推移</t>
    <rPh sb="3" eb="6">
      <t>セタイスウ</t>
    </rPh>
    <rPh sb="7" eb="9">
      <t>スイイ</t>
    </rPh>
    <phoneticPr fontId="9"/>
  </si>
  <si>
    <t>　世帯人員(一般世帯当たり)</t>
    <phoneticPr fontId="9"/>
  </si>
  <si>
    <t>　高齢単身世帯数</t>
    <phoneticPr fontId="9"/>
  </si>
  <si>
    <t>単位：世帯</t>
  </si>
  <si>
    <t>-</t>
    <phoneticPr fontId="3"/>
  </si>
  <si>
    <t>注：65歳以上の者１人のみの一般世帯（他の世帯員がいないもの）</t>
    <rPh sb="0" eb="1">
      <t>チュウ</t>
    </rPh>
    <phoneticPr fontId="9"/>
  </si>
  <si>
    <t>　核家族世帯数</t>
    <phoneticPr fontId="9"/>
  </si>
  <si>
    <t>　高齢夫婦世帯数</t>
    <phoneticPr fontId="9"/>
  </si>
  <si>
    <t>注：夫婦とも65歳以上の夫婦のみの世帯</t>
    <rPh sb="0" eb="1">
      <t>チュウ</t>
    </rPh>
    <rPh sb="2" eb="4">
      <t>フウフ</t>
    </rPh>
    <rPh sb="8" eb="11">
      <t>サイイジョウ</t>
    </rPh>
    <rPh sb="12" eb="14">
      <t>フウフ</t>
    </rPh>
    <rPh sb="17" eb="19">
      <t>セタイ</t>
    </rPh>
    <phoneticPr fontId="9"/>
  </si>
  <si>
    <t>　単独世帯数</t>
    <phoneticPr fontId="9"/>
  </si>
  <si>
    <t>母子世帯数</t>
    <rPh sb="0" eb="2">
      <t>ボシ</t>
    </rPh>
    <rPh sb="2" eb="5">
      <t>セタイスウ</t>
    </rPh>
    <phoneticPr fontId="9"/>
  </si>
  <si>
    <t>H17</t>
  </si>
  <si>
    <t>注：世帯人員が1人の世帯</t>
    <rPh sb="0" eb="1">
      <t>チュウ</t>
    </rPh>
    <phoneticPr fontId="9"/>
  </si>
  <si>
    <t>　６５歳以上の親族のいる一般世帯数</t>
    <phoneticPr fontId="9"/>
  </si>
  <si>
    <t>　父子世帯数</t>
    <phoneticPr fontId="9"/>
  </si>
  <si>
    <t xml:space="preserve">  資料：「国勢調査」</t>
    <rPh sb="6" eb="8">
      <t>コクセイ</t>
    </rPh>
    <phoneticPr fontId="9"/>
  </si>
  <si>
    <t xml:space="preserve">  資料：「国勢調査」</t>
    <phoneticPr fontId="9"/>
  </si>
  <si>
    <t>36　　人口　</t>
    <rPh sb="4" eb="6">
      <t>ジンコウ</t>
    </rPh>
    <phoneticPr fontId="9"/>
  </si>
  <si>
    <t>人口　　37</t>
    <rPh sb="0" eb="2">
      <t>ジンコウ</t>
    </rPh>
    <phoneticPr fontId="9"/>
  </si>
  <si>
    <t>13．都道府県別転入転出者数</t>
    <rPh sb="3" eb="7">
      <t>トドウフケン</t>
    </rPh>
    <rPh sb="7" eb="8">
      <t>ベツ</t>
    </rPh>
    <rPh sb="8" eb="10">
      <t>テンニュウ</t>
    </rPh>
    <rPh sb="10" eb="13">
      <t>テンシュツシャ</t>
    </rPh>
    <rPh sb="13" eb="14">
      <t>スウ</t>
    </rPh>
    <phoneticPr fontId="9"/>
  </si>
  <si>
    <t>令和5年</t>
    <rPh sb="0" eb="2">
      <t>レイワ</t>
    </rPh>
    <rPh sb="3" eb="4">
      <t>ネン</t>
    </rPh>
    <phoneticPr fontId="9"/>
  </si>
  <si>
    <t>都道府県別転入転出者数</t>
    <rPh sb="0" eb="4">
      <t>トドウフケン</t>
    </rPh>
    <rPh sb="4" eb="5">
      <t>ベツ</t>
    </rPh>
    <rPh sb="5" eb="7">
      <t>テンニュウ</t>
    </rPh>
    <rPh sb="7" eb="10">
      <t>テンシュツシャ</t>
    </rPh>
    <rPh sb="10" eb="11">
      <t>スウ</t>
    </rPh>
    <phoneticPr fontId="9"/>
  </si>
  <si>
    <t>都道府県</t>
    <rPh sb="0" eb="4">
      <t>トドウフケン</t>
    </rPh>
    <phoneticPr fontId="9"/>
  </si>
  <si>
    <t>転　　入</t>
    <rPh sb="0" eb="1">
      <t>テン</t>
    </rPh>
    <rPh sb="3" eb="4">
      <t>イリ</t>
    </rPh>
    <phoneticPr fontId="9"/>
  </si>
  <si>
    <t>転　　出</t>
    <rPh sb="0" eb="1">
      <t>テン</t>
    </rPh>
    <rPh sb="3" eb="4">
      <t>デ</t>
    </rPh>
    <phoneticPr fontId="9"/>
  </si>
  <si>
    <t>転入</t>
    <rPh sb="0" eb="2">
      <t>テンニュウ</t>
    </rPh>
    <phoneticPr fontId="9"/>
  </si>
  <si>
    <t>転出</t>
    <rPh sb="0" eb="2">
      <t>テンシュツ</t>
    </rPh>
    <phoneticPr fontId="9"/>
  </si>
  <si>
    <t>北海道</t>
    <rPh sb="0" eb="3">
      <t>ホッカイドウ</t>
    </rPh>
    <phoneticPr fontId="9"/>
  </si>
  <si>
    <t>京都府</t>
    <rPh sb="0" eb="3">
      <t>キョウトフ</t>
    </rPh>
    <phoneticPr fontId="9"/>
  </si>
  <si>
    <t>県内</t>
    <rPh sb="0" eb="2">
      <t>ケンナイ</t>
    </rPh>
    <phoneticPr fontId="9"/>
  </si>
  <si>
    <t>青森県</t>
    <rPh sb="0" eb="3">
      <t>アオモリケン</t>
    </rPh>
    <phoneticPr fontId="9"/>
  </si>
  <si>
    <t>大阪府</t>
    <rPh sb="0" eb="3">
      <t>オオサカフ</t>
    </rPh>
    <phoneticPr fontId="9"/>
  </si>
  <si>
    <t>国外</t>
    <rPh sb="0" eb="2">
      <t>コクガイ</t>
    </rPh>
    <phoneticPr fontId="9"/>
  </si>
  <si>
    <t>岩手県</t>
    <rPh sb="0" eb="3">
      <t>イワテケン</t>
    </rPh>
    <phoneticPr fontId="9"/>
  </si>
  <si>
    <t>兵庫県</t>
    <rPh sb="0" eb="3">
      <t>ヒョウゴケン</t>
    </rPh>
    <phoneticPr fontId="9"/>
  </si>
  <si>
    <t>宮城県</t>
    <rPh sb="0" eb="3">
      <t>ミヤギケン</t>
    </rPh>
    <phoneticPr fontId="9"/>
  </si>
  <si>
    <t>奈良県</t>
    <rPh sb="0" eb="3">
      <t>ナラケン</t>
    </rPh>
    <phoneticPr fontId="9"/>
  </si>
  <si>
    <t>愛知県</t>
    <rPh sb="0" eb="2">
      <t>アイチ</t>
    </rPh>
    <rPh sb="2" eb="3">
      <t>ケン</t>
    </rPh>
    <phoneticPr fontId="9"/>
  </si>
  <si>
    <t>愛知県</t>
    <rPh sb="0" eb="3">
      <t>アイチケン</t>
    </rPh>
    <phoneticPr fontId="9"/>
  </si>
  <si>
    <t>秋田県</t>
    <rPh sb="0" eb="3">
      <t>アキタケン</t>
    </rPh>
    <phoneticPr fontId="9"/>
  </si>
  <si>
    <t>和歌山県</t>
    <rPh sb="0" eb="4">
      <t>ワカヤマケン</t>
    </rPh>
    <phoneticPr fontId="9"/>
  </si>
  <si>
    <t>滋賀県</t>
    <rPh sb="0" eb="3">
      <t>シガケン</t>
    </rPh>
    <phoneticPr fontId="9"/>
  </si>
  <si>
    <t>山形県</t>
    <rPh sb="0" eb="3">
      <t>ヤマガタケン</t>
    </rPh>
    <phoneticPr fontId="9"/>
  </si>
  <si>
    <t>鳥取県</t>
    <rPh sb="0" eb="3">
      <t>トットリケン</t>
    </rPh>
    <phoneticPr fontId="9"/>
  </si>
  <si>
    <t>奈良県</t>
    <rPh sb="0" eb="2">
      <t>ナラ</t>
    </rPh>
    <rPh sb="2" eb="3">
      <t>ケン</t>
    </rPh>
    <phoneticPr fontId="9"/>
  </si>
  <si>
    <t>福島県</t>
    <rPh sb="0" eb="3">
      <t>フクシマケン</t>
    </rPh>
    <phoneticPr fontId="9"/>
  </si>
  <si>
    <t>島根県</t>
    <rPh sb="0" eb="3">
      <t>シマネケン</t>
    </rPh>
    <phoneticPr fontId="9"/>
  </si>
  <si>
    <t>茨城県</t>
    <rPh sb="0" eb="3">
      <t>イバラギケン</t>
    </rPh>
    <phoneticPr fontId="9"/>
  </si>
  <si>
    <t>岡山県</t>
    <rPh sb="0" eb="3">
      <t>オカヤマケン</t>
    </rPh>
    <phoneticPr fontId="9"/>
  </si>
  <si>
    <t>東京都</t>
    <rPh sb="0" eb="3">
      <t>トウキョウト</t>
    </rPh>
    <phoneticPr fontId="9"/>
  </si>
  <si>
    <t>栃木県</t>
    <rPh sb="0" eb="3">
      <t>トチギケン</t>
    </rPh>
    <phoneticPr fontId="9"/>
  </si>
  <si>
    <t>広島県</t>
    <rPh sb="0" eb="3">
      <t>ヒロシマケン</t>
    </rPh>
    <phoneticPr fontId="9"/>
  </si>
  <si>
    <t>岐阜県</t>
    <rPh sb="0" eb="3">
      <t>ギフケン</t>
    </rPh>
    <phoneticPr fontId="9"/>
  </si>
  <si>
    <t>群馬県</t>
    <rPh sb="0" eb="3">
      <t>グンマケン</t>
    </rPh>
    <phoneticPr fontId="9"/>
  </si>
  <si>
    <t>山口県</t>
    <rPh sb="0" eb="3">
      <t>ヤマグチケン</t>
    </rPh>
    <phoneticPr fontId="9"/>
  </si>
  <si>
    <t>神奈川県</t>
    <rPh sb="0" eb="4">
      <t>カナガワケン</t>
    </rPh>
    <phoneticPr fontId="9"/>
  </si>
  <si>
    <t>埼玉県</t>
    <rPh sb="0" eb="3">
      <t>サイタマケン</t>
    </rPh>
    <phoneticPr fontId="9"/>
  </si>
  <si>
    <t>徳島県</t>
    <rPh sb="0" eb="3">
      <t>トクシマケン</t>
    </rPh>
    <phoneticPr fontId="9"/>
  </si>
  <si>
    <t>神奈川県</t>
    <rPh sb="0" eb="3">
      <t>カナガワ</t>
    </rPh>
    <rPh sb="3" eb="4">
      <t>ケン</t>
    </rPh>
    <phoneticPr fontId="9"/>
  </si>
  <si>
    <t>静岡県</t>
    <rPh sb="0" eb="2">
      <t>シズオカ</t>
    </rPh>
    <rPh sb="2" eb="3">
      <t>ケン</t>
    </rPh>
    <phoneticPr fontId="9"/>
  </si>
  <si>
    <t>千葉県</t>
    <rPh sb="0" eb="3">
      <t>チバケン</t>
    </rPh>
    <phoneticPr fontId="9"/>
  </si>
  <si>
    <t>香川県</t>
    <rPh sb="0" eb="3">
      <t>カガワケン</t>
    </rPh>
    <phoneticPr fontId="9"/>
  </si>
  <si>
    <t>その他</t>
    <rPh sb="2" eb="3">
      <t>タ</t>
    </rPh>
    <phoneticPr fontId="9"/>
  </si>
  <si>
    <t>愛媛県</t>
    <rPh sb="0" eb="3">
      <t>エヒメケン</t>
    </rPh>
    <phoneticPr fontId="9"/>
  </si>
  <si>
    <t>高知県</t>
    <rPh sb="0" eb="2">
      <t>コウチ</t>
    </rPh>
    <rPh sb="2" eb="3">
      <t>ケン</t>
    </rPh>
    <phoneticPr fontId="3"/>
  </si>
  <si>
    <t>新潟県</t>
    <rPh sb="0" eb="3">
      <t>ニイガタケン</t>
    </rPh>
    <phoneticPr fontId="9"/>
  </si>
  <si>
    <t>福岡県</t>
    <rPh sb="0" eb="3">
      <t>フクオカケン</t>
    </rPh>
    <phoneticPr fontId="9"/>
  </si>
  <si>
    <t>富山県</t>
    <rPh sb="0" eb="3">
      <t>トヤマケン</t>
    </rPh>
    <phoneticPr fontId="9"/>
  </si>
  <si>
    <t>佐賀県</t>
    <rPh sb="0" eb="3">
      <t>サガケン</t>
    </rPh>
    <phoneticPr fontId="9"/>
  </si>
  <si>
    <t>石川県</t>
    <rPh sb="0" eb="3">
      <t>イシカワケン</t>
    </rPh>
    <phoneticPr fontId="9"/>
  </si>
  <si>
    <t>長崎県</t>
    <rPh sb="0" eb="3">
      <t>ナガサキケン</t>
    </rPh>
    <phoneticPr fontId="9"/>
  </si>
  <si>
    <t>福井県</t>
    <rPh sb="0" eb="3">
      <t>フクイケン</t>
    </rPh>
    <phoneticPr fontId="9"/>
  </si>
  <si>
    <t>熊本県</t>
    <rPh sb="0" eb="3">
      <t>クマモトケン</t>
    </rPh>
    <phoneticPr fontId="9"/>
  </si>
  <si>
    <t>山梨県</t>
    <rPh sb="0" eb="3">
      <t>ヤマナシケン</t>
    </rPh>
    <phoneticPr fontId="9"/>
  </si>
  <si>
    <t>大分県</t>
    <rPh sb="0" eb="3">
      <t>オオイタケン</t>
    </rPh>
    <phoneticPr fontId="9"/>
  </si>
  <si>
    <t>長野県</t>
    <rPh sb="0" eb="3">
      <t>ナガノケン</t>
    </rPh>
    <phoneticPr fontId="9"/>
  </si>
  <si>
    <t>宮崎県</t>
    <rPh sb="0" eb="3">
      <t>ミヤザキケン</t>
    </rPh>
    <phoneticPr fontId="9"/>
  </si>
  <si>
    <t>鹿児島県</t>
    <rPh sb="0" eb="4">
      <t>カゴシマケン</t>
    </rPh>
    <phoneticPr fontId="9"/>
  </si>
  <si>
    <t>静岡県</t>
    <rPh sb="0" eb="3">
      <t>シズオカケン</t>
    </rPh>
    <phoneticPr fontId="9"/>
  </si>
  <si>
    <t>沖縄県</t>
    <rPh sb="0" eb="3">
      <t>オキナワケン</t>
    </rPh>
    <phoneticPr fontId="9"/>
  </si>
  <si>
    <t>三重県</t>
    <rPh sb="0" eb="3">
      <t>ミエケン</t>
    </rPh>
    <phoneticPr fontId="9"/>
  </si>
  <si>
    <t>不詳住所</t>
    <rPh sb="0" eb="2">
      <t>フショウ</t>
    </rPh>
    <rPh sb="2" eb="4">
      <t>ジュウショ</t>
    </rPh>
    <phoneticPr fontId="9"/>
  </si>
  <si>
    <t>出典：伊賀市人権生活環境部戸籍住民課　</t>
    <rPh sb="0" eb="2">
      <t>シュッテン</t>
    </rPh>
    <rPh sb="3" eb="5">
      <t>イガ</t>
    </rPh>
    <rPh sb="5" eb="6">
      <t>シ</t>
    </rPh>
    <rPh sb="6" eb="8">
      <t>ジンケン</t>
    </rPh>
    <rPh sb="8" eb="10">
      <t>セイカツ</t>
    </rPh>
    <rPh sb="10" eb="13">
      <t>カンキョウブ</t>
    </rPh>
    <rPh sb="13" eb="15">
      <t>コセキ</t>
    </rPh>
    <rPh sb="15" eb="17">
      <t>ジュウミン</t>
    </rPh>
    <rPh sb="17" eb="18">
      <t>カ</t>
    </rPh>
    <phoneticPr fontId="9"/>
  </si>
  <si>
    <t>　</t>
    <phoneticPr fontId="9"/>
  </si>
  <si>
    <t>38　　人口</t>
    <rPh sb="4" eb="6">
      <t>ジンコウ</t>
    </rPh>
    <phoneticPr fontId="9"/>
  </si>
  <si>
    <t>14．外国人登録者数等の推移</t>
    <rPh sb="3" eb="5">
      <t>ガイコク</t>
    </rPh>
    <rPh sb="5" eb="6">
      <t>ジン</t>
    </rPh>
    <rPh sb="6" eb="8">
      <t>トウロク</t>
    </rPh>
    <rPh sb="8" eb="9">
      <t>シャ</t>
    </rPh>
    <rPh sb="9" eb="10">
      <t>スウ</t>
    </rPh>
    <rPh sb="10" eb="11">
      <t>ナド</t>
    </rPh>
    <rPh sb="12" eb="14">
      <t>スイイ</t>
    </rPh>
    <phoneticPr fontId="9"/>
  </si>
  <si>
    <t>　外国人登録者数</t>
    <phoneticPr fontId="9"/>
  </si>
  <si>
    <t>各年12月31日　　単位：人</t>
    <rPh sb="0" eb="2">
      <t>カクネン</t>
    </rPh>
    <rPh sb="4" eb="5">
      <t>ガツ</t>
    </rPh>
    <rPh sb="7" eb="8">
      <t>ニチ</t>
    </rPh>
    <phoneticPr fontId="9"/>
  </si>
  <si>
    <t>R4</t>
  </si>
  <si>
    <t>R5</t>
    <phoneticPr fontId="3"/>
  </si>
  <si>
    <t>伊賀市</t>
    <rPh sb="0" eb="2">
      <t>イガシ</t>
    </rPh>
    <rPh sb="2" eb="3">
      <t>シ</t>
    </rPh>
    <phoneticPr fontId="9"/>
  </si>
  <si>
    <t>　外国人登録者割合</t>
    <phoneticPr fontId="9"/>
  </si>
  <si>
    <t>各年12月31日　　単位：パーセント</t>
    <rPh sb="0" eb="2">
      <t>カクネン</t>
    </rPh>
    <rPh sb="4" eb="5">
      <t>ガツ</t>
    </rPh>
    <rPh sb="7" eb="8">
      <t>ニチ</t>
    </rPh>
    <phoneticPr fontId="9"/>
  </si>
  <si>
    <t>出典：伊賀市人権生活環境部戸籍住民課</t>
    <rPh sb="0" eb="2">
      <t>シュッテン</t>
    </rPh>
    <rPh sb="3" eb="6">
      <t>イガシ</t>
    </rPh>
    <rPh sb="6" eb="8">
      <t>ジンケン</t>
    </rPh>
    <rPh sb="8" eb="10">
      <t>セイカツ</t>
    </rPh>
    <rPh sb="10" eb="13">
      <t>カンキョウブ</t>
    </rPh>
    <rPh sb="13" eb="15">
      <t>コセキ</t>
    </rPh>
    <rPh sb="15" eb="18">
      <t>ジュウミンカ</t>
    </rPh>
    <phoneticPr fontId="9"/>
  </si>
  <si>
    <t>人口　　39</t>
    <rPh sb="0" eb="2">
      <t>ジンコウ</t>
    </rPh>
    <phoneticPr fontId="9"/>
  </si>
  <si>
    <t>　国籍別外国人登録者数</t>
    <rPh sb="1" eb="3">
      <t>コクセキ</t>
    </rPh>
    <rPh sb="3" eb="4">
      <t>ベツ</t>
    </rPh>
    <rPh sb="4" eb="7">
      <t>ガイコクジン</t>
    </rPh>
    <rPh sb="7" eb="9">
      <t>トウロク</t>
    </rPh>
    <rPh sb="9" eb="10">
      <t>シャ</t>
    </rPh>
    <rPh sb="10" eb="11">
      <t>スウ</t>
    </rPh>
    <phoneticPr fontId="9"/>
  </si>
  <si>
    <t>令和5年12月31日現在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9"/>
  </si>
  <si>
    <t>国　籍</t>
    <rPh sb="0" eb="1">
      <t>クニ</t>
    </rPh>
    <rPh sb="2" eb="3">
      <t>セキ</t>
    </rPh>
    <phoneticPr fontId="9"/>
  </si>
  <si>
    <t>合計</t>
    <rPh sb="0" eb="2">
      <t>ゴウケイ</t>
    </rPh>
    <phoneticPr fontId="9"/>
  </si>
  <si>
    <t>国籍</t>
    <rPh sb="0" eb="2">
      <t>コクセキ</t>
    </rPh>
    <phoneticPr fontId="9"/>
  </si>
  <si>
    <t>出生による経過滞在者</t>
    <rPh sb="0" eb="2">
      <t>シュッセイ</t>
    </rPh>
    <rPh sb="5" eb="7">
      <t>ケイカ</t>
    </rPh>
    <rPh sb="7" eb="10">
      <t>タイザイシャ</t>
    </rPh>
    <phoneticPr fontId="3"/>
  </si>
  <si>
    <t>ケニア</t>
  </si>
  <si>
    <t>ブラジル　　　　　　　　　　　　</t>
  </si>
  <si>
    <t>台湾</t>
    <rPh sb="0" eb="2">
      <t>タイワン</t>
    </rPh>
    <phoneticPr fontId="9"/>
  </si>
  <si>
    <t>中国</t>
    <rPh sb="0" eb="2">
      <t>チュウゴク</t>
    </rPh>
    <phoneticPr fontId="9"/>
  </si>
  <si>
    <t>ベトナム　　　　　　　　　　　　</t>
  </si>
  <si>
    <t>ルーマニア</t>
    <phoneticPr fontId="9"/>
  </si>
  <si>
    <t>ボリビア</t>
    <phoneticPr fontId="9"/>
  </si>
  <si>
    <t>フィリピン　　　　　　　　　　</t>
    <phoneticPr fontId="3"/>
  </si>
  <si>
    <t>ネパール</t>
    <phoneticPr fontId="9"/>
  </si>
  <si>
    <t>インドネシア</t>
    <phoneticPr fontId="9"/>
  </si>
  <si>
    <t>中国　　　　　　　　　　　　　</t>
    <phoneticPr fontId="3"/>
  </si>
  <si>
    <t>ペルー</t>
    <phoneticPr fontId="9"/>
  </si>
  <si>
    <t>英国　　　　　　　　　　　　　　</t>
    <phoneticPr fontId="9"/>
  </si>
  <si>
    <t>ペルー　　　　　　　</t>
    <phoneticPr fontId="3"/>
  </si>
  <si>
    <t>タイ</t>
    <phoneticPr fontId="9"/>
  </si>
  <si>
    <t>カナダ</t>
    <phoneticPr fontId="9"/>
  </si>
  <si>
    <t>タイ　　　　　　　　　　　　　</t>
    <phoneticPr fontId="3"/>
  </si>
  <si>
    <t>フィリピン</t>
    <phoneticPr fontId="9"/>
  </si>
  <si>
    <t>パラグアイ</t>
    <phoneticPr fontId="9"/>
  </si>
  <si>
    <t>インドネシア　　　　　　　　　　</t>
  </si>
  <si>
    <t>コロンビア</t>
    <phoneticPr fontId="9"/>
  </si>
  <si>
    <t>米国　　　　　　　　　　　　　　</t>
    <phoneticPr fontId="9"/>
  </si>
  <si>
    <t>韓国　　　　　　　　　　　　　</t>
    <phoneticPr fontId="3"/>
  </si>
  <si>
    <t>ブラジル</t>
    <phoneticPr fontId="9"/>
  </si>
  <si>
    <t>ベトナム　　　　　　　　　　　　</t>
    <phoneticPr fontId="9"/>
  </si>
  <si>
    <t>韓国</t>
    <phoneticPr fontId="9"/>
  </si>
  <si>
    <t>メキシコ</t>
    <phoneticPr fontId="9"/>
  </si>
  <si>
    <t>オーストラリア</t>
    <phoneticPr fontId="9"/>
  </si>
  <si>
    <t>ミャンマー</t>
    <phoneticPr fontId="9"/>
  </si>
  <si>
    <t>パキスタン</t>
    <phoneticPr fontId="9"/>
  </si>
  <si>
    <t>アフガニスタン</t>
    <phoneticPr fontId="9"/>
  </si>
  <si>
    <t>モンゴル</t>
    <phoneticPr fontId="9"/>
  </si>
  <si>
    <t>スリランカ</t>
    <phoneticPr fontId="9"/>
  </si>
  <si>
    <t>朝鮮</t>
    <phoneticPr fontId="9"/>
  </si>
  <si>
    <t>バングラデシュ</t>
    <phoneticPr fontId="9"/>
  </si>
  <si>
    <t>スイス</t>
    <phoneticPr fontId="9"/>
  </si>
  <si>
    <t>トルコ</t>
    <phoneticPr fontId="9"/>
  </si>
  <si>
    <t>アルゼンチン</t>
    <phoneticPr fontId="9"/>
  </si>
  <si>
    <t>チリ</t>
    <phoneticPr fontId="9"/>
  </si>
  <si>
    <t>カメルーン</t>
    <phoneticPr fontId="9"/>
  </si>
  <si>
    <t>マレーシア</t>
    <phoneticPr fontId="9"/>
  </si>
  <si>
    <t>インド</t>
    <phoneticPr fontId="9"/>
  </si>
  <si>
    <t>アルバニア</t>
    <phoneticPr fontId="9"/>
  </si>
  <si>
    <t>イラン</t>
    <phoneticPr fontId="9"/>
  </si>
  <si>
    <t>キルギス</t>
    <phoneticPr fontId="9"/>
  </si>
  <si>
    <t>ドイツ</t>
    <phoneticPr fontId="9"/>
  </si>
  <si>
    <t>イスラエル</t>
    <phoneticPr fontId="3"/>
  </si>
  <si>
    <t>カンボジア</t>
    <phoneticPr fontId="3"/>
  </si>
  <si>
    <t>ベルギー</t>
    <phoneticPr fontId="3"/>
  </si>
  <si>
    <t>イタリア</t>
    <phoneticPr fontId="3"/>
  </si>
  <si>
    <t>ウクライナ</t>
    <phoneticPr fontId="3"/>
  </si>
  <si>
    <t>ラオス</t>
    <phoneticPr fontId="9"/>
  </si>
  <si>
    <t>スペイン</t>
    <phoneticPr fontId="3"/>
  </si>
  <si>
    <t>シリア</t>
    <phoneticPr fontId="3"/>
  </si>
  <si>
    <t>　出典：伊賀市人権生活環境部戸籍住民課</t>
    <rPh sb="1" eb="3">
      <t>シュッテン</t>
    </rPh>
    <rPh sb="14" eb="16">
      <t>コセキ</t>
    </rPh>
    <rPh sb="16" eb="18">
      <t>ジュウミン</t>
    </rPh>
    <phoneticPr fontId="9"/>
  </si>
  <si>
    <t>40　　人口</t>
    <rPh sb="4" eb="6">
      <t>ジンコウ</t>
    </rPh>
    <phoneticPr fontId="9"/>
  </si>
  <si>
    <r>
      <t>15．人口集中地区（DIDs）人口</t>
    </r>
    <r>
      <rPr>
        <sz val="12"/>
        <color indexed="8"/>
        <rFont val="明朝"/>
        <family val="1"/>
        <charset val="128"/>
      </rPr>
      <t/>
    </r>
    <rPh sb="5" eb="7">
      <t>シュウチュウ</t>
    </rPh>
    <rPh sb="7" eb="9">
      <t>チク</t>
    </rPh>
    <rPh sb="15" eb="17">
      <t>ジンコウ</t>
    </rPh>
    <phoneticPr fontId="8"/>
  </si>
  <si>
    <t>地 　   域</t>
    <phoneticPr fontId="9"/>
  </si>
  <si>
    <t>人　　口</t>
    <rPh sb="0" eb="1">
      <t>ヒト</t>
    </rPh>
    <rPh sb="3" eb="4">
      <t>クチ</t>
    </rPh>
    <phoneticPr fontId="36"/>
  </si>
  <si>
    <t>面　　積</t>
    <phoneticPr fontId="8"/>
  </si>
  <si>
    <t>人口密度</t>
  </si>
  <si>
    <r>
      <t>(km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</t>
    </r>
    <phoneticPr fontId="9"/>
  </si>
  <si>
    <r>
      <t>(1km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当たり)</t>
    </r>
    <rPh sb="5" eb="6">
      <t>ア</t>
    </rPh>
    <phoneticPr fontId="9"/>
  </si>
  <si>
    <t>(a)</t>
    <phoneticPr fontId="36"/>
  </si>
  <si>
    <t>(b)</t>
    <phoneticPr fontId="36"/>
  </si>
  <si>
    <t>(a) / (b)</t>
    <phoneticPr fontId="36"/>
  </si>
  <si>
    <t>平成2年</t>
    <rPh sb="0" eb="2">
      <t>ヘイセイ</t>
    </rPh>
    <rPh sb="3" eb="4">
      <t>ネン</t>
    </rPh>
    <phoneticPr fontId="9"/>
  </si>
  <si>
    <t>　上野市</t>
    <rPh sb="1" eb="4">
      <t>ウエノシ</t>
    </rPh>
    <phoneticPr fontId="9"/>
  </si>
  <si>
    <t>　上野市　DIDs</t>
    <rPh sb="1" eb="3">
      <t>ウエノ</t>
    </rPh>
    <phoneticPr fontId="8"/>
  </si>
  <si>
    <t>　伊賀市</t>
    <phoneticPr fontId="8"/>
  </si>
  <si>
    <t>　伊賀市　DIDs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</si>
</sst>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#,##0;[Red]\-#,##0;\-"/>
    <numFmt numFmtId="177" formatCode="#,###&quot;歳&quot;"/>
    <numFmt numFmtId="178" formatCode="#,##0_ "/>
    <numFmt numFmtId="179" formatCode="#,###"/>
    <numFmt numFmtId="180" formatCode="0.0_ "/>
    <numFmt numFmtId="181" formatCode="#,##0.0;[Red]\-#,##0.0"/>
    <numFmt numFmtId="182" formatCode="0.0"/>
    <numFmt numFmtId="183" formatCode="#,##0;&quot;△ &quot;#,##0"/>
    <numFmt numFmtId="184" formatCode="#,##0_);[Red]\(#,##0\)"/>
    <numFmt numFmtId="185" formatCode="0.000"/>
    <numFmt numFmtId="186" formatCode="\ ###,###,###,##0;&quot;-&quot;###,###,###,##0"/>
    <numFmt numFmtId="187" formatCode="#,###,###,##0.00;&quot; -&quot;###,###,##0.00"/>
    <numFmt numFmtId="188" formatCode="##,###,###,##0.0;&quot;-&quot;#,###,###,##0.0"/>
    <numFmt numFmtId="189" formatCode="#,###,###,##0.0;&quot; -&quot;###,###,##0.0"/>
    <numFmt numFmtId="190" formatCode="\ ###,###,###,###,##0;&quot;-&quot;###,###,###,###,##0"/>
    <numFmt numFmtId="191" formatCode="###,###,##0;&quot;-&quot;##,###,##0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HGS明朝B"/>
      <family val="1"/>
      <charset val="128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vertAlign val="superscript"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/>
    <xf numFmtId="38" fontId="2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>
      <alignment vertical="center"/>
    </xf>
    <xf numFmtId="0" fontId="7" fillId="0" borderId="0"/>
    <xf numFmtId="0" fontId="17" fillId="0" borderId="0"/>
    <xf numFmtId="0" fontId="10" fillId="0" borderId="0"/>
  </cellStyleXfs>
  <cellXfs count="6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2" fillId="0" borderId="0" xfId="0" quotePrefix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8" fillId="0" borderId="0" xfId="3" applyFont="1" applyAlignment="1">
      <alignment horizontal="left" vertical="top"/>
    </xf>
    <xf numFmtId="38" fontId="10" fillId="0" borderId="0" xfId="3" applyFont="1" applyAlignment="1">
      <alignment vertical="top"/>
    </xf>
    <xf numFmtId="38" fontId="10" fillId="0" borderId="0" xfId="3" applyFont="1" applyAlignment="1">
      <alignment horizontal="right" vertical="top"/>
    </xf>
    <xf numFmtId="38" fontId="11" fillId="0" borderId="0" xfId="3" applyFont="1" applyAlignment="1">
      <alignment vertical="center"/>
    </xf>
    <xf numFmtId="38" fontId="12" fillId="0" borderId="0" xfId="3" applyFont="1">
      <alignment vertical="center"/>
    </xf>
    <xf numFmtId="38" fontId="12" fillId="0" borderId="0" xfId="3" applyFont="1" applyAlignment="1">
      <alignment horizontal="right"/>
    </xf>
    <xf numFmtId="38" fontId="13" fillId="0" borderId="0" xfId="3" applyFont="1" applyAlignment="1">
      <alignment horizontal="left" vertical="center"/>
    </xf>
    <xf numFmtId="38" fontId="12" fillId="0" borderId="0" xfId="3" applyFont="1" applyAlignment="1">
      <alignment horizontal="right" vertical="center"/>
    </xf>
    <xf numFmtId="38" fontId="12" fillId="0" borderId="1" xfId="3" applyFont="1" applyBorder="1" applyAlignment="1">
      <alignment horizontal="right"/>
    </xf>
    <xf numFmtId="38" fontId="12" fillId="0" borderId="2" xfId="3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/>
    </xf>
    <xf numFmtId="38" fontId="12" fillId="0" borderId="4" xfId="3" applyFont="1" applyBorder="1" applyAlignment="1">
      <alignment horizontal="center" vertical="center"/>
    </xf>
    <xf numFmtId="38" fontId="12" fillId="0" borderId="5" xfId="3" applyFont="1" applyBorder="1" applyAlignment="1">
      <alignment horizontal="center" vertical="center"/>
    </xf>
    <xf numFmtId="38" fontId="12" fillId="0" borderId="6" xfId="3" applyFont="1" applyBorder="1" applyAlignment="1">
      <alignment horizontal="center" vertical="center"/>
    </xf>
    <xf numFmtId="38" fontId="12" fillId="0" borderId="7" xfId="3" applyFont="1" applyBorder="1" applyAlignment="1">
      <alignment horizontal="center" vertical="center"/>
    </xf>
    <xf numFmtId="38" fontId="12" fillId="0" borderId="8" xfId="3" applyFont="1" applyBorder="1" applyAlignment="1">
      <alignment horizontal="center" vertical="center"/>
    </xf>
    <xf numFmtId="38" fontId="12" fillId="0" borderId="9" xfId="3" applyFont="1" applyBorder="1" applyAlignment="1">
      <alignment horizontal="center" vertical="center"/>
    </xf>
    <xf numFmtId="38" fontId="12" fillId="0" borderId="0" xfId="3" applyFont="1" applyAlignment="1">
      <alignment horizontal="center" vertical="center"/>
    </xf>
    <xf numFmtId="38" fontId="12" fillId="0" borderId="7" xfId="3" applyFont="1" applyBorder="1" applyAlignment="1">
      <alignment horizontal="center" vertical="center"/>
    </xf>
    <xf numFmtId="38" fontId="12" fillId="0" borderId="8" xfId="3" applyFont="1" applyBorder="1" applyAlignment="1">
      <alignment horizontal="center" vertical="center"/>
    </xf>
    <xf numFmtId="38" fontId="12" fillId="0" borderId="0" xfId="3" applyFont="1" applyBorder="1" applyAlignment="1">
      <alignment horizontal="center" vertical="center"/>
    </xf>
    <xf numFmtId="38" fontId="12" fillId="0" borderId="10" xfId="3" applyFont="1" applyBorder="1">
      <alignment vertical="center"/>
    </xf>
    <xf numFmtId="38" fontId="12" fillId="0" borderId="0" xfId="3" applyFont="1" applyBorder="1">
      <alignment vertical="center"/>
    </xf>
    <xf numFmtId="38" fontId="12" fillId="0" borderId="11" xfId="3" applyFont="1" applyBorder="1" applyAlignment="1">
      <alignment horizontal="center" vertical="center"/>
    </xf>
    <xf numFmtId="38" fontId="12" fillId="0" borderId="0" xfId="3" applyFont="1" applyBorder="1" applyAlignment="1">
      <alignment horizontal="right" vertical="center"/>
    </xf>
    <xf numFmtId="38" fontId="14" fillId="0" borderId="0" xfId="3" applyFont="1">
      <alignment vertical="center"/>
    </xf>
    <xf numFmtId="38" fontId="12" fillId="0" borderId="10" xfId="3" applyFont="1" applyBorder="1" applyAlignment="1">
      <alignment horizontal="right" vertical="center"/>
    </xf>
    <xf numFmtId="38" fontId="14" fillId="0" borderId="0" xfId="3" applyFont="1" applyBorder="1" applyAlignment="1">
      <alignment horizontal="center" vertical="center"/>
    </xf>
    <xf numFmtId="38" fontId="14" fillId="0" borderId="10" xfId="3" applyFont="1" applyBorder="1">
      <alignment vertical="center"/>
    </xf>
    <xf numFmtId="38" fontId="14" fillId="0" borderId="0" xfId="3" applyFont="1" applyBorder="1">
      <alignment vertical="center"/>
    </xf>
    <xf numFmtId="38" fontId="14" fillId="0" borderId="11" xfId="3" applyFont="1" applyBorder="1" applyAlignment="1">
      <alignment horizontal="center" vertical="center"/>
    </xf>
    <xf numFmtId="38" fontId="12" fillId="0" borderId="11" xfId="3" applyFont="1" applyBorder="1" applyAlignment="1">
      <alignment horizontal="right" vertical="center"/>
    </xf>
    <xf numFmtId="38" fontId="12" fillId="0" borderId="0" xfId="3" applyFont="1" applyFill="1" applyBorder="1">
      <alignment vertical="center"/>
    </xf>
    <xf numFmtId="38" fontId="12" fillId="2" borderId="0" xfId="3" applyFont="1" applyFill="1" applyBorder="1">
      <alignment vertical="center"/>
    </xf>
    <xf numFmtId="38" fontId="12" fillId="2" borderId="0" xfId="3" applyFont="1" applyFill="1" applyBorder="1" applyAlignment="1">
      <alignment horizontal="right" vertical="center"/>
    </xf>
    <xf numFmtId="38" fontId="14" fillId="2" borderId="0" xfId="3" applyFont="1" applyFill="1" applyBorder="1" applyAlignment="1">
      <alignment horizontal="right" vertical="center"/>
    </xf>
    <xf numFmtId="38" fontId="12" fillId="2" borderId="10" xfId="3" applyFont="1" applyFill="1" applyBorder="1" applyAlignment="1">
      <alignment horizontal="right" vertical="center"/>
    </xf>
    <xf numFmtId="38" fontId="14" fillId="2" borderId="10" xfId="3" applyFont="1" applyFill="1" applyBorder="1" applyAlignment="1">
      <alignment horizontal="right" vertical="center"/>
    </xf>
    <xf numFmtId="38" fontId="12" fillId="0" borderId="12" xfId="3" applyFont="1" applyBorder="1" applyAlignment="1">
      <alignment horizontal="center" vertical="center"/>
    </xf>
    <xf numFmtId="38" fontId="12" fillId="2" borderId="1" xfId="3" applyFont="1" applyFill="1" applyBorder="1" applyAlignment="1">
      <alignment horizontal="right" vertical="center"/>
    </xf>
    <xf numFmtId="38" fontId="14" fillId="0" borderId="12" xfId="3" applyFont="1" applyBorder="1" applyAlignment="1">
      <alignment horizontal="center" vertical="center"/>
    </xf>
    <xf numFmtId="38" fontId="12" fillId="0" borderId="13" xfId="3" applyFont="1" applyBorder="1" applyAlignment="1">
      <alignment horizontal="right" vertical="center"/>
    </xf>
    <xf numFmtId="38" fontId="12" fillId="0" borderId="1" xfId="3" applyFont="1" applyBorder="1" applyAlignment="1">
      <alignment horizontal="right" vertical="center"/>
    </xf>
    <xf numFmtId="38" fontId="12" fillId="0" borderId="12" xfId="3" applyFont="1" applyBorder="1" applyAlignment="1">
      <alignment horizontal="right" vertical="center"/>
    </xf>
    <xf numFmtId="0" fontId="8" fillId="0" borderId="0" xfId="4" applyFont="1" applyAlignment="1">
      <alignment vertical="top"/>
    </xf>
    <xf numFmtId="0" fontId="10" fillId="0" borderId="0" xfId="4" applyFont="1" applyAlignment="1">
      <alignment vertical="top"/>
    </xf>
    <xf numFmtId="0" fontId="8" fillId="0" borderId="0" xfId="4" applyFont="1" applyAlignment="1">
      <alignment horizontal="right" vertical="top"/>
    </xf>
    <xf numFmtId="0" fontId="11" fillId="0" borderId="0" xfId="4" applyFont="1">
      <alignment vertical="center"/>
    </xf>
    <xf numFmtId="0" fontId="12" fillId="0" borderId="0" xfId="4" applyFont="1">
      <alignment vertical="center"/>
    </xf>
    <xf numFmtId="0" fontId="12" fillId="0" borderId="0" xfId="4" applyFont="1" applyAlignment="1">
      <alignment horizontal="right"/>
    </xf>
    <xf numFmtId="0" fontId="12" fillId="0" borderId="1" xfId="4" applyFont="1" applyBorder="1" applyAlignment="1">
      <alignment horizontal="right"/>
    </xf>
    <xf numFmtId="0" fontId="12" fillId="0" borderId="2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176" fontId="12" fillId="0" borderId="0" xfId="4" applyNumberFormat="1" applyFont="1" applyAlignment="1">
      <alignment horizontal="center" vertical="center"/>
    </xf>
    <xf numFmtId="176" fontId="12" fillId="0" borderId="10" xfId="4" applyNumberFormat="1" applyFont="1" applyBorder="1" applyAlignment="1">
      <alignment horizontal="center" vertical="center"/>
    </xf>
    <xf numFmtId="176" fontId="12" fillId="0" borderId="11" xfId="4" applyNumberFormat="1" applyFont="1" applyBorder="1" applyAlignment="1">
      <alignment horizontal="center" vertical="center"/>
    </xf>
    <xf numFmtId="176" fontId="12" fillId="0" borderId="0" xfId="4" applyNumberFormat="1" applyFont="1" applyAlignment="1">
      <alignment vertical="center" shrinkToFit="1"/>
    </xf>
    <xf numFmtId="176" fontId="12" fillId="0" borderId="14" xfId="3" applyNumberFormat="1" applyFont="1" applyBorder="1" applyProtection="1">
      <alignment vertical="center"/>
    </xf>
    <xf numFmtId="176" fontId="12" fillId="0" borderId="15" xfId="3" applyNumberFormat="1" applyFont="1" applyBorder="1" applyAlignment="1" applyProtection="1">
      <alignment vertical="center"/>
    </xf>
    <xf numFmtId="176" fontId="12" fillId="0" borderId="15" xfId="3" applyNumberFormat="1" applyFont="1" applyBorder="1" applyProtection="1">
      <alignment vertical="center"/>
    </xf>
    <xf numFmtId="176" fontId="12" fillId="0" borderId="6" xfId="4" applyNumberFormat="1" applyFont="1" applyBorder="1">
      <alignment vertical="center"/>
    </xf>
    <xf numFmtId="176" fontId="12" fillId="0" borderId="8" xfId="3" applyNumberFormat="1" applyFont="1" applyFill="1" applyBorder="1" applyProtection="1">
      <alignment vertical="center"/>
    </xf>
    <xf numFmtId="176" fontId="12" fillId="0" borderId="6" xfId="3" applyNumberFormat="1" applyFont="1" applyFill="1" applyBorder="1" applyProtection="1">
      <alignment vertical="center"/>
    </xf>
    <xf numFmtId="176" fontId="12" fillId="0" borderId="9" xfId="3" applyNumberFormat="1" applyFont="1" applyFill="1" applyBorder="1" applyProtection="1">
      <alignment vertical="center"/>
    </xf>
    <xf numFmtId="176" fontId="12" fillId="0" borderId="6" xfId="4" applyNumberFormat="1" applyFont="1" applyBorder="1" applyAlignment="1">
      <alignment horizontal="center" vertical="center"/>
    </xf>
    <xf numFmtId="176" fontId="12" fillId="0" borderId="10" xfId="3" applyNumberFormat="1" applyFont="1" applyBorder="1" applyProtection="1">
      <alignment vertical="center"/>
    </xf>
    <xf numFmtId="176" fontId="12" fillId="0" borderId="0" xfId="3" applyNumberFormat="1" applyFont="1" applyBorder="1" applyAlignment="1" applyProtection="1">
      <alignment vertical="center"/>
    </xf>
    <xf numFmtId="176" fontId="12" fillId="0" borderId="0" xfId="3" applyNumberFormat="1" applyFont="1" applyBorder="1" applyProtection="1">
      <alignment vertical="center"/>
    </xf>
    <xf numFmtId="176" fontId="12" fillId="0" borderId="0" xfId="4" applyNumberFormat="1" applyFont="1">
      <alignment vertical="center"/>
    </xf>
    <xf numFmtId="176" fontId="12" fillId="0" borderId="16" xfId="3" applyNumberFormat="1" applyFont="1" applyBorder="1" applyProtection="1">
      <alignment vertical="center"/>
    </xf>
    <xf numFmtId="176" fontId="12" fillId="0" borderId="6" xfId="4" applyNumberFormat="1" applyFont="1" applyBorder="1" applyAlignment="1">
      <alignment vertical="center" shrinkToFit="1"/>
    </xf>
    <xf numFmtId="176" fontId="12" fillId="0" borderId="11" xfId="3" applyNumberFormat="1" applyFont="1" applyBorder="1" applyProtection="1">
      <alignment vertical="center"/>
    </xf>
    <xf numFmtId="176" fontId="12" fillId="0" borderId="17" xfId="3" applyNumberFormat="1" applyFont="1" applyBorder="1" applyProtection="1">
      <alignment vertical="center"/>
    </xf>
    <xf numFmtId="176" fontId="12" fillId="0" borderId="18" xfId="3" applyNumberFormat="1" applyFont="1" applyBorder="1" applyAlignment="1" applyProtection="1">
      <alignment vertical="center"/>
    </xf>
    <xf numFmtId="176" fontId="12" fillId="0" borderId="18" xfId="3" applyNumberFormat="1" applyFont="1" applyBorder="1" applyProtection="1">
      <alignment vertical="center"/>
    </xf>
    <xf numFmtId="176" fontId="12" fillId="0" borderId="8" xfId="3" applyNumberFormat="1" applyFont="1" applyBorder="1" applyProtection="1">
      <alignment vertical="center"/>
    </xf>
    <xf numFmtId="176" fontId="12" fillId="0" borderId="6" xfId="3" applyNumberFormat="1" applyFont="1" applyBorder="1" applyProtection="1">
      <alignment vertical="center"/>
    </xf>
    <xf numFmtId="176" fontId="12" fillId="0" borderId="7" xfId="4" applyNumberFormat="1" applyFont="1" applyBorder="1">
      <alignment vertical="center"/>
    </xf>
    <xf numFmtId="176" fontId="12" fillId="0" borderId="8" xfId="4" applyNumberFormat="1" applyFont="1" applyBorder="1">
      <alignment vertical="center"/>
    </xf>
    <xf numFmtId="0" fontId="12" fillId="2" borderId="0" xfId="4" applyFont="1" applyFill="1">
      <alignment vertical="center"/>
    </xf>
    <xf numFmtId="176" fontId="12" fillId="0" borderId="19" xfId="3" applyNumberFormat="1" applyFont="1" applyBorder="1" applyProtection="1">
      <alignment vertical="center"/>
    </xf>
    <xf numFmtId="176" fontId="15" fillId="0" borderId="0" xfId="4" applyNumberFormat="1" applyFont="1" applyAlignment="1">
      <alignment vertical="center" shrinkToFit="1"/>
    </xf>
    <xf numFmtId="176" fontId="12" fillId="0" borderId="17" xfId="3" applyNumberFormat="1" applyFont="1" applyFill="1" applyBorder="1" applyProtection="1">
      <alignment vertical="center"/>
    </xf>
    <xf numFmtId="176" fontId="12" fillId="0" borderId="18" xfId="3" applyNumberFormat="1" applyFont="1" applyFill="1" applyBorder="1" applyProtection="1">
      <alignment vertical="center"/>
    </xf>
    <xf numFmtId="176" fontId="12" fillId="0" borderId="10" xfId="3" applyNumberFormat="1" applyFont="1" applyFill="1" applyBorder="1" applyProtection="1">
      <alignment vertical="center"/>
    </xf>
    <xf numFmtId="176" fontId="12" fillId="0" borderId="0" xfId="3" applyNumberFormat="1" applyFont="1" applyFill="1" applyBorder="1" applyProtection="1">
      <alignment vertical="center"/>
    </xf>
    <xf numFmtId="176" fontId="12" fillId="0" borderId="11" xfId="3" applyNumberFormat="1" applyFont="1" applyFill="1" applyBorder="1" applyProtection="1">
      <alignment vertical="center"/>
    </xf>
    <xf numFmtId="176" fontId="12" fillId="0" borderId="10" xfId="3" applyNumberFormat="1" applyFont="1" applyBorder="1" applyAlignment="1" applyProtection="1">
      <alignment horizontal="right" vertical="center"/>
    </xf>
    <xf numFmtId="176" fontId="12" fillId="0" borderId="0" xfId="3" applyNumberFormat="1" applyFont="1" applyBorder="1" applyAlignment="1" applyProtection="1">
      <alignment horizontal="right" vertical="center"/>
    </xf>
    <xf numFmtId="176" fontId="12" fillId="0" borderId="17" xfId="4" applyNumberFormat="1" applyFont="1" applyBorder="1">
      <alignment vertical="center"/>
    </xf>
    <xf numFmtId="176" fontId="12" fillId="0" borderId="18" xfId="4" applyNumberFormat="1" applyFont="1" applyBorder="1">
      <alignment vertical="center"/>
    </xf>
    <xf numFmtId="176" fontId="12" fillId="0" borderId="19" xfId="4" applyNumberFormat="1" applyFont="1" applyBorder="1">
      <alignment vertical="center"/>
    </xf>
    <xf numFmtId="176" fontId="12" fillId="0" borderId="14" xfId="3" applyNumberFormat="1" applyFont="1" applyBorder="1" applyAlignment="1" applyProtection="1">
      <alignment vertical="center"/>
    </xf>
    <xf numFmtId="176" fontId="12" fillId="0" borderId="16" xfId="3" applyNumberFormat="1" applyFont="1" applyBorder="1" applyAlignment="1" applyProtection="1">
      <alignment vertical="center"/>
    </xf>
    <xf numFmtId="176" fontId="12" fillId="0" borderId="7" xfId="4" applyNumberFormat="1" applyFont="1" applyBorder="1" applyAlignment="1">
      <alignment vertical="center" shrinkToFit="1"/>
    </xf>
    <xf numFmtId="176" fontId="12" fillId="0" borderId="14" xfId="4" applyNumberFormat="1" applyFont="1" applyBorder="1">
      <alignment vertical="center"/>
    </xf>
    <xf numFmtId="176" fontId="12" fillId="0" borderId="10" xfId="4" applyNumberFormat="1" applyFont="1" applyBorder="1">
      <alignment vertical="center"/>
    </xf>
    <xf numFmtId="176" fontId="12" fillId="0" borderId="11" xfId="4" applyNumberFormat="1" applyFont="1" applyBorder="1">
      <alignment vertical="center"/>
    </xf>
    <xf numFmtId="176" fontId="12" fillId="0" borderId="12" xfId="4" applyNumberFormat="1" applyFont="1" applyBorder="1">
      <alignment vertical="center"/>
    </xf>
    <xf numFmtId="176" fontId="12" fillId="0" borderId="1" xfId="4" applyNumberFormat="1" applyFont="1" applyBorder="1">
      <alignment vertical="center"/>
    </xf>
    <xf numFmtId="176" fontId="12" fillId="0" borderId="1" xfId="5" applyNumberFormat="1" applyFont="1" applyBorder="1" applyAlignment="1">
      <alignment horizontal="right" vertical="center"/>
    </xf>
    <xf numFmtId="0" fontId="12" fillId="0" borderId="0" xfId="4" applyFont="1" applyAlignment="1">
      <alignment vertical="top"/>
    </xf>
    <xf numFmtId="38" fontId="12" fillId="0" borderId="2" xfId="1" applyFont="1" applyFill="1" applyBorder="1" applyAlignment="1" applyProtection="1">
      <alignment horizontal="center" vertical="center"/>
    </xf>
    <xf numFmtId="38" fontId="12" fillId="0" borderId="3" xfId="1" applyFont="1" applyFill="1" applyBorder="1" applyAlignment="1" applyProtection="1">
      <alignment horizontal="center" vertical="center"/>
    </xf>
    <xf numFmtId="38" fontId="12" fillId="0" borderId="4" xfId="1" applyFont="1" applyFill="1" applyBorder="1" applyAlignment="1" applyProtection="1">
      <alignment horizontal="center" vertical="center"/>
    </xf>
    <xf numFmtId="38" fontId="12" fillId="0" borderId="5" xfId="1" applyFont="1" applyFill="1" applyBorder="1" applyAlignment="1" applyProtection="1">
      <alignment horizontal="center" vertical="center"/>
    </xf>
    <xf numFmtId="38" fontId="12" fillId="0" borderId="0" xfId="1" applyFont="1" applyFill="1" applyBorder="1" applyAlignment="1" applyProtection="1">
      <alignment horizontal="center" vertical="center"/>
    </xf>
    <xf numFmtId="38" fontId="12" fillId="0" borderId="8" xfId="1" applyFont="1" applyFill="1" applyBorder="1" applyProtection="1">
      <alignment vertical="center"/>
    </xf>
    <xf numFmtId="38" fontId="12" fillId="0" borderId="6" xfId="1" applyFont="1" applyFill="1" applyBorder="1" applyProtection="1">
      <alignment vertical="center"/>
    </xf>
    <xf numFmtId="38" fontId="12" fillId="0" borderId="20" xfId="1" applyFont="1" applyFill="1" applyBorder="1" applyAlignment="1" applyProtection="1">
      <alignment vertical="center" shrinkToFit="1"/>
    </xf>
    <xf numFmtId="38" fontId="12" fillId="0" borderId="14" xfId="1" applyFont="1" applyBorder="1" applyProtection="1">
      <alignment vertical="center"/>
    </xf>
    <xf numFmtId="38" fontId="12" fillId="0" borderId="15" xfId="1" applyFont="1" applyFill="1" applyBorder="1" applyProtection="1">
      <alignment vertical="center"/>
    </xf>
    <xf numFmtId="38" fontId="12" fillId="0" borderId="15" xfId="1" applyFont="1" applyBorder="1" applyProtection="1">
      <alignment vertical="center"/>
    </xf>
    <xf numFmtId="38" fontId="12" fillId="0" borderId="0" xfId="1" applyFont="1" applyFill="1" applyBorder="1" applyAlignment="1" applyProtection="1">
      <alignment vertical="center" shrinkToFit="1"/>
    </xf>
    <xf numFmtId="38" fontId="12" fillId="0" borderId="10" xfId="1" applyFont="1" applyBorder="1" applyProtection="1">
      <alignment vertical="center"/>
    </xf>
    <xf numFmtId="38" fontId="12" fillId="0" borderId="0" xfId="1" applyFont="1" applyFill="1" applyBorder="1" applyProtection="1">
      <alignment vertical="center"/>
    </xf>
    <xf numFmtId="38" fontId="12" fillId="0" borderId="0" xfId="1" applyFont="1" applyBorder="1" applyProtection="1">
      <alignment vertical="center"/>
    </xf>
    <xf numFmtId="38" fontId="12" fillId="0" borderId="11" xfId="1" applyFont="1" applyBorder="1" applyProtection="1">
      <alignment vertical="center"/>
    </xf>
    <xf numFmtId="38" fontId="12" fillId="0" borderId="16" xfId="1" applyFont="1" applyFill="1" applyBorder="1" applyAlignment="1" applyProtection="1">
      <alignment horizontal="center" vertical="center"/>
    </xf>
    <xf numFmtId="38" fontId="12" fillId="0" borderId="6" xfId="1" applyFont="1" applyFill="1" applyBorder="1" applyAlignment="1" applyProtection="1">
      <alignment vertical="center" shrinkToFit="1"/>
    </xf>
    <xf numFmtId="38" fontId="12" fillId="0" borderId="8" xfId="1" applyFont="1" applyFill="1" applyBorder="1" applyAlignment="1" applyProtection="1">
      <alignment vertical="center"/>
    </xf>
    <xf numFmtId="38" fontId="12" fillId="0" borderId="6" xfId="1" applyFont="1" applyFill="1" applyBorder="1" applyAlignment="1" applyProtection="1">
      <alignment vertical="center"/>
    </xf>
    <xf numFmtId="38" fontId="12" fillId="0" borderId="21" xfId="1" applyFont="1" applyFill="1" applyBorder="1" applyAlignment="1" applyProtection="1">
      <alignment vertical="center" shrinkToFit="1"/>
    </xf>
    <xf numFmtId="38" fontId="12" fillId="0" borderId="9" xfId="1" applyFont="1" applyFill="1" applyBorder="1" applyAlignment="1" applyProtection="1">
      <alignment vertical="center" shrinkToFit="1"/>
    </xf>
    <xf numFmtId="38" fontId="12" fillId="0" borderId="10" xfId="1" applyFont="1" applyFill="1" applyBorder="1" applyProtection="1">
      <alignment vertical="center"/>
    </xf>
    <xf numFmtId="38" fontId="12" fillId="0" borderId="18" xfId="1" applyFont="1" applyFill="1" applyBorder="1" applyProtection="1">
      <alignment vertical="center"/>
    </xf>
    <xf numFmtId="38" fontId="12" fillId="0" borderId="7" xfId="1" applyFont="1" applyFill="1" applyBorder="1" applyAlignment="1" applyProtection="1">
      <alignment horizontal="center" vertical="center"/>
    </xf>
    <xf numFmtId="38" fontId="12" fillId="0" borderId="7" xfId="1" applyFont="1" applyFill="1" applyBorder="1" applyProtection="1">
      <alignment vertical="center"/>
    </xf>
    <xf numFmtId="38" fontId="12" fillId="0" borderId="9" xfId="1" applyFont="1" applyFill="1" applyBorder="1" applyProtection="1">
      <alignment vertical="center"/>
    </xf>
    <xf numFmtId="38" fontId="12" fillId="0" borderId="6" xfId="1" applyFont="1" applyFill="1" applyBorder="1" applyAlignment="1" applyProtection="1">
      <alignment horizontal="center" vertical="center"/>
    </xf>
    <xf numFmtId="38" fontId="12" fillId="0" borderId="9" xfId="1" applyFont="1" applyFill="1" applyBorder="1" applyAlignment="1" applyProtection="1">
      <alignment vertical="center"/>
    </xf>
    <xf numFmtId="38" fontId="12" fillId="0" borderId="11" xfId="1" applyFont="1" applyFill="1" applyBorder="1" applyProtection="1">
      <alignment vertical="center"/>
    </xf>
    <xf numFmtId="38" fontId="12" fillId="0" borderId="7" xfId="1" applyFont="1" applyFill="1" applyBorder="1" applyAlignment="1" applyProtection="1">
      <alignment vertical="center" shrinkToFit="1"/>
    </xf>
    <xf numFmtId="38" fontId="12" fillId="0" borderId="0" xfId="1" applyFont="1" applyFill="1" applyProtection="1">
      <alignment vertical="center"/>
    </xf>
    <xf numFmtId="38" fontId="12" fillId="0" borderId="8" xfId="1" applyFont="1" applyFill="1" applyBorder="1" applyAlignment="1" applyProtection="1">
      <alignment vertical="center" shrinkToFit="1"/>
    </xf>
    <xf numFmtId="38" fontId="12" fillId="0" borderId="8" xfId="1" applyFont="1" applyBorder="1" applyProtection="1">
      <alignment vertical="center"/>
    </xf>
    <xf numFmtId="38" fontId="12" fillId="0" borderId="6" xfId="1" applyFont="1" applyBorder="1" applyProtection="1">
      <alignment vertical="center"/>
    </xf>
    <xf numFmtId="38" fontId="12" fillId="0" borderId="22" xfId="1" applyFont="1" applyFill="1" applyBorder="1" applyProtection="1">
      <alignment vertical="center"/>
    </xf>
    <xf numFmtId="38" fontId="12" fillId="0" borderId="1" xfId="1" applyFont="1" applyFill="1" applyBorder="1" applyProtection="1">
      <alignment vertical="center"/>
    </xf>
    <xf numFmtId="38" fontId="12" fillId="0" borderId="13" xfId="1" applyFont="1" applyFill="1" applyBorder="1" applyProtection="1">
      <alignment vertical="center"/>
    </xf>
    <xf numFmtId="38" fontId="12" fillId="0" borderId="23" xfId="1" applyFont="1" applyFill="1" applyBorder="1" applyProtection="1">
      <alignment vertical="center"/>
    </xf>
    <xf numFmtId="38" fontId="12" fillId="0" borderId="1" xfId="1" applyFont="1" applyFill="1" applyBorder="1" applyAlignment="1" applyProtection="1">
      <alignment vertical="center" shrinkToFit="1"/>
    </xf>
    <xf numFmtId="38" fontId="12" fillId="0" borderId="13" xfId="1" applyFont="1" applyBorder="1" applyProtection="1">
      <alignment vertical="center"/>
    </xf>
    <xf numFmtId="38" fontId="12" fillId="0" borderId="1" xfId="1" applyFont="1" applyBorder="1" applyProtection="1">
      <alignment vertical="center"/>
    </xf>
    <xf numFmtId="38" fontId="12" fillId="0" borderId="12" xfId="1" applyFont="1" applyBorder="1" applyProtection="1">
      <alignment vertical="center"/>
    </xf>
    <xf numFmtId="38" fontId="12" fillId="0" borderId="13" xfId="1" applyFont="1" applyFill="1" applyBorder="1" applyAlignment="1" applyProtection="1">
      <alignment vertical="center" shrinkToFit="1"/>
    </xf>
    <xf numFmtId="0" fontId="12" fillId="0" borderId="0" xfId="6" applyFont="1" applyAlignment="1">
      <alignment horizontal="right" vertical="top"/>
    </xf>
    <xf numFmtId="0" fontId="17" fillId="0" borderId="0" xfId="7" applyFont="1"/>
    <xf numFmtId="0" fontId="8" fillId="0" borderId="0" xfId="7" applyFont="1" applyAlignment="1">
      <alignment vertical="top"/>
    </xf>
    <xf numFmtId="177" fontId="18" fillId="0" borderId="0" xfId="7" applyNumberFormat="1" applyFont="1" applyAlignment="1">
      <alignment horizontal="center"/>
    </xf>
    <xf numFmtId="0" fontId="13" fillId="0" borderId="0" xfId="7" applyFont="1" applyAlignment="1">
      <alignment vertical="top"/>
    </xf>
    <xf numFmtId="0" fontId="19" fillId="0" borderId="1" xfId="7" applyFont="1" applyBorder="1" applyAlignment="1">
      <alignment vertical="center"/>
    </xf>
    <xf numFmtId="0" fontId="20" fillId="0" borderId="1" xfId="7" applyFont="1" applyBorder="1" applyAlignment="1">
      <alignment vertical="center"/>
    </xf>
    <xf numFmtId="0" fontId="20" fillId="0" borderId="0" xfId="7" applyFont="1" applyAlignment="1">
      <alignment vertical="center"/>
    </xf>
    <xf numFmtId="0" fontId="21" fillId="0" borderId="0" xfId="7" applyFont="1" applyAlignment="1">
      <alignment vertical="top"/>
    </xf>
    <xf numFmtId="49" fontId="22" fillId="0" borderId="0" xfId="7" applyNumberFormat="1" applyFont="1" applyAlignment="1">
      <alignment horizontal="right"/>
    </xf>
    <xf numFmtId="0" fontId="17" fillId="0" borderId="24" xfId="7" applyFont="1" applyBorder="1" applyAlignment="1">
      <alignment horizontal="center"/>
    </xf>
    <xf numFmtId="0" fontId="17" fillId="0" borderId="25" xfId="7" applyFont="1" applyBorder="1" applyAlignment="1">
      <alignment horizontal="center" vertical="center"/>
    </xf>
    <xf numFmtId="0" fontId="17" fillId="0" borderId="26" xfId="7" applyFont="1" applyBorder="1" applyAlignment="1">
      <alignment horizontal="center" vertical="center"/>
    </xf>
    <xf numFmtId="0" fontId="17" fillId="0" borderId="27" xfId="7" applyFont="1" applyBorder="1" applyAlignment="1">
      <alignment horizontal="center"/>
    </xf>
    <xf numFmtId="0" fontId="17" fillId="0" borderId="28" xfId="7" applyFont="1" applyBorder="1" applyAlignment="1">
      <alignment horizontal="center" vertical="center"/>
    </xf>
    <xf numFmtId="0" fontId="8" fillId="0" borderId="29" xfId="7" applyFont="1" applyBorder="1" applyAlignment="1">
      <alignment horizontal="center" vertical="center"/>
    </xf>
    <xf numFmtId="178" fontId="8" fillId="0" borderId="30" xfId="4" applyNumberFormat="1" applyFont="1" applyBorder="1">
      <alignment vertical="center"/>
    </xf>
    <xf numFmtId="179" fontId="8" fillId="0" borderId="0" xfId="3" applyNumberFormat="1" applyFont="1" applyBorder="1">
      <alignment vertical="center"/>
    </xf>
    <xf numFmtId="0" fontId="8" fillId="0" borderId="31" xfId="7" applyFont="1" applyBorder="1" applyAlignment="1">
      <alignment horizontal="center" vertical="center"/>
    </xf>
    <xf numFmtId="178" fontId="8" fillId="0" borderId="32" xfId="4" applyNumberFormat="1" applyFont="1" applyBorder="1">
      <alignment vertical="center"/>
    </xf>
    <xf numFmtId="0" fontId="8" fillId="0" borderId="0" xfId="7" applyFont="1"/>
    <xf numFmtId="177" fontId="17" fillId="0" borderId="0" xfId="7" applyNumberFormat="1" applyFont="1" applyAlignment="1">
      <alignment horizontal="center"/>
    </xf>
    <xf numFmtId="177" fontId="18" fillId="0" borderId="0" xfId="7" quotePrefix="1" applyNumberFormat="1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33" xfId="7" applyFont="1" applyBorder="1"/>
    <xf numFmtId="0" fontId="17" fillId="0" borderId="31" xfId="7" applyFont="1" applyBorder="1" applyAlignment="1">
      <alignment horizontal="center"/>
    </xf>
    <xf numFmtId="0" fontId="17" fillId="0" borderId="29" xfId="7" applyFont="1" applyBorder="1"/>
    <xf numFmtId="178" fontId="17" fillId="0" borderId="0" xfId="7" applyNumberFormat="1" applyFont="1"/>
    <xf numFmtId="0" fontId="10" fillId="0" borderId="0" xfId="7" applyFont="1" applyAlignment="1">
      <alignment vertical="top"/>
    </xf>
    <xf numFmtId="0" fontId="8" fillId="0" borderId="0" xfId="7" applyFont="1" applyAlignment="1">
      <alignment horizontal="right" vertical="top"/>
    </xf>
    <xf numFmtId="0" fontId="8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58" fontId="12" fillId="0" borderId="0" xfId="7" applyNumberFormat="1" applyFont="1" applyAlignment="1">
      <alignment horizontal="right"/>
    </xf>
    <xf numFmtId="0" fontId="12" fillId="0" borderId="0" xfId="7" applyFont="1" applyAlignment="1">
      <alignment horizontal="right"/>
    </xf>
    <xf numFmtId="0" fontId="11" fillId="0" borderId="1" xfId="7" applyFont="1" applyBorder="1" applyAlignment="1">
      <alignment vertical="center"/>
    </xf>
    <xf numFmtId="0" fontId="23" fillId="0" borderId="1" xfId="7" applyFont="1" applyBorder="1" applyAlignment="1">
      <alignment vertical="center"/>
    </xf>
    <xf numFmtId="0" fontId="12" fillId="0" borderId="1" xfId="7" applyFont="1" applyBorder="1" applyAlignment="1">
      <alignment horizontal="right"/>
    </xf>
    <xf numFmtId="0" fontId="8" fillId="0" borderId="2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23" fillId="0" borderId="0" xfId="7" applyFont="1" applyAlignment="1">
      <alignment horizontal="center" vertical="center"/>
    </xf>
    <xf numFmtId="38" fontId="23" fillId="0" borderId="14" xfId="3" applyFont="1" applyBorder="1" applyAlignment="1">
      <alignment vertical="center"/>
    </xf>
    <xf numFmtId="38" fontId="23" fillId="0" borderId="15" xfId="3" applyFont="1" applyBorder="1" applyAlignment="1">
      <alignment vertical="center"/>
    </xf>
    <xf numFmtId="38" fontId="8" fillId="0" borderId="0" xfId="3" applyFont="1" applyBorder="1" applyAlignment="1">
      <alignment vertical="center"/>
    </xf>
    <xf numFmtId="0" fontId="8" fillId="0" borderId="11" xfId="7" applyFont="1" applyBorder="1" applyAlignment="1">
      <alignment vertical="center"/>
    </xf>
    <xf numFmtId="38" fontId="8" fillId="0" borderId="10" xfId="3" applyFont="1" applyBorder="1" applyAlignment="1">
      <alignment vertical="center"/>
    </xf>
    <xf numFmtId="38" fontId="8" fillId="0" borderId="10" xfId="3" applyFont="1" applyBorder="1">
      <alignment vertical="center"/>
    </xf>
    <xf numFmtId="38" fontId="8" fillId="0" borderId="0" xfId="3" applyFont="1" applyBorder="1">
      <alignment vertical="center"/>
    </xf>
    <xf numFmtId="0" fontId="8" fillId="0" borderId="11" xfId="7" applyFont="1" applyBorder="1" applyAlignment="1">
      <alignment horizontal="center" vertical="center"/>
    </xf>
    <xf numFmtId="176" fontId="8" fillId="0" borderId="0" xfId="3" applyNumberFormat="1" applyFont="1" applyBorder="1">
      <alignment vertical="center"/>
    </xf>
    <xf numFmtId="176" fontId="8" fillId="0" borderId="0" xfId="7" applyNumberFormat="1" applyFont="1" applyAlignment="1">
      <alignment vertical="center"/>
    </xf>
    <xf numFmtId="176" fontId="8" fillId="0" borderId="10" xfId="3" applyNumberFormat="1" applyFont="1" applyBorder="1">
      <alignment vertical="center"/>
    </xf>
    <xf numFmtId="176" fontId="8" fillId="0" borderId="0" xfId="3" applyNumberFormat="1" applyFont="1" applyBorder="1" applyAlignment="1">
      <alignment vertical="center"/>
    </xf>
    <xf numFmtId="176" fontId="8" fillId="0" borderId="0" xfId="3" applyNumberFormat="1" applyFont="1" applyBorder="1" applyAlignment="1">
      <alignment horizontal="right" vertical="center"/>
    </xf>
    <xf numFmtId="0" fontId="8" fillId="0" borderId="11" xfId="7" applyFont="1" applyBorder="1" applyAlignment="1">
      <alignment horizontal="left" vertical="center"/>
    </xf>
    <xf numFmtId="0" fontId="8" fillId="0" borderId="16" xfId="7" applyFont="1" applyBorder="1" applyAlignment="1">
      <alignment horizontal="center" vertical="center"/>
    </xf>
    <xf numFmtId="38" fontId="8" fillId="0" borderId="15" xfId="3" applyFont="1" applyBorder="1" applyAlignment="1">
      <alignment vertical="center"/>
    </xf>
    <xf numFmtId="38" fontId="8" fillId="0" borderId="15" xfId="3" applyFont="1" applyFill="1" applyBorder="1" applyAlignment="1">
      <alignment vertical="center"/>
    </xf>
    <xf numFmtId="38" fontId="8" fillId="0" borderId="0" xfId="3" applyFont="1" applyFill="1" applyBorder="1" applyAlignment="1">
      <alignment vertical="center"/>
    </xf>
    <xf numFmtId="10" fontId="8" fillId="0" borderId="0" xfId="2" applyNumberFormat="1" applyFont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0" fontId="8" fillId="0" borderId="19" xfId="7" applyFont="1" applyBorder="1" applyAlignment="1">
      <alignment horizontal="center" vertical="center"/>
    </xf>
    <xf numFmtId="38" fontId="8" fillId="0" borderId="18" xfId="3" applyFont="1" applyBorder="1" applyAlignment="1">
      <alignment vertical="center"/>
    </xf>
    <xf numFmtId="38" fontId="8" fillId="0" borderId="18" xfId="3" applyFont="1" applyFill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38" fontId="8" fillId="0" borderId="13" xfId="3" applyFont="1" applyBorder="1">
      <alignment vertical="center"/>
    </xf>
    <xf numFmtId="38" fontId="8" fillId="0" borderId="1" xfId="3" applyFont="1" applyBorder="1">
      <alignment vertical="center"/>
    </xf>
    <xf numFmtId="0" fontId="8" fillId="0" borderId="12" xfId="7" applyFont="1" applyBorder="1" applyAlignment="1">
      <alignment vertical="center"/>
    </xf>
    <xf numFmtId="0" fontId="8" fillId="0" borderId="1" xfId="7" applyFont="1" applyBorder="1" applyAlignment="1">
      <alignment vertical="center"/>
    </xf>
    <xf numFmtId="0" fontId="8" fillId="0" borderId="34" xfId="7" applyFont="1" applyBorder="1" applyAlignment="1">
      <alignment horizontal="right" vertical="center"/>
    </xf>
    <xf numFmtId="0" fontId="11" fillId="0" borderId="0" xfId="7" applyFont="1" applyAlignment="1">
      <alignment horizontal="left" vertical="center"/>
    </xf>
    <xf numFmtId="176" fontId="8" fillId="0" borderId="10" xfId="3" applyNumberFormat="1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38" fontId="8" fillId="0" borderId="0" xfId="3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176" fontId="8" fillId="0" borderId="0" xfId="3" quotePrefix="1" applyNumberFormat="1" applyFont="1" applyBorder="1" applyAlignment="1">
      <alignment horizontal="right" vertical="center"/>
    </xf>
    <xf numFmtId="176" fontId="8" fillId="0" borderId="10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0" fontId="10" fillId="0" borderId="0" xfId="7" applyFont="1" applyAlignment="1">
      <alignment horizontal="right" vertical="top"/>
    </xf>
    <xf numFmtId="0" fontId="8" fillId="0" borderId="0" xfId="5" applyFont="1" applyAlignment="1">
      <alignment vertical="top"/>
    </xf>
    <xf numFmtId="0" fontId="10" fillId="0" borderId="0" xfId="5" applyFont="1" applyAlignment="1">
      <alignment vertical="top"/>
    </xf>
    <xf numFmtId="0" fontId="8" fillId="0" borderId="0" xfId="5" applyFont="1" applyAlignment="1">
      <alignment horizontal="right" vertical="top"/>
    </xf>
    <xf numFmtId="0" fontId="11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1" xfId="5" applyFont="1" applyBorder="1" applyAlignment="1">
      <alignment horizontal="left" vertical="center"/>
    </xf>
    <xf numFmtId="0" fontId="12" fillId="0" borderId="0" xfId="5" applyFont="1" applyAlignment="1">
      <alignment horizontal="left" vertical="center"/>
    </xf>
    <xf numFmtId="0" fontId="12" fillId="0" borderId="1" xfId="5" applyFont="1" applyBorder="1" applyAlignment="1">
      <alignment vertical="center"/>
    </xf>
    <xf numFmtId="0" fontId="12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horizontal="right" vertical="center"/>
    </xf>
    <xf numFmtId="0" fontId="12" fillId="0" borderId="1" xfId="5" applyFont="1" applyBorder="1" applyAlignment="1">
      <alignment horizontal="right"/>
    </xf>
    <xf numFmtId="0" fontId="12" fillId="0" borderId="0" xfId="5" applyFont="1" applyAlignment="1">
      <alignment horizontal="right"/>
    </xf>
    <xf numFmtId="0" fontId="12" fillId="0" borderId="5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57" fontId="12" fillId="0" borderId="3" xfId="5" applyNumberFormat="1" applyFont="1" applyBorder="1" applyAlignment="1">
      <alignment horizontal="center" vertical="center"/>
    </xf>
    <xf numFmtId="57" fontId="12" fillId="0" borderId="2" xfId="5" applyNumberFormat="1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24" fillId="0" borderId="11" xfId="5" applyFont="1" applyBorder="1" applyAlignment="1" applyProtection="1">
      <alignment horizontal="distributed" vertical="center"/>
      <protection locked="0"/>
    </xf>
    <xf numFmtId="37" fontId="12" fillId="0" borderId="0" xfId="5" applyNumberFormat="1" applyFont="1" applyAlignment="1">
      <alignment horizontal="right" vertical="center"/>
    </xf>
    <xf numFmtId="37" fontId="12" fillId="0" borderId="0" xfId="5" applyNumberFormat="1" applyFont="1" applyAlignment="1">
      <alignment horizontal="center" vertical="center"/>
    </xf>
    <xf numFmtId="0" fontId="12" fillId="0" borderId="11" xfId="5" applyFont="1" applyBorder="1" applyAlignment="1">
      <alignment horizontal="distributed" vertical="center"/>
    </xf>
    <xf numFmtId="180" fontId="12" fillId="0" borderId="0" xfId="5" applyNumberFormat="1" applyFont="1" applyAlignment="1">
      <alignment vertical="center"/>
    </xf>
    <xf numFmtId="0" fontId="25" fillId="0" borderId="11" xfId="5" applyFont="1" applyBorder="1" applyAlignment="1">
      <alignment horizontal="distributed" vertical="center"/>
    </xf>
    <xf numFmtId="0" fontId="12" fillId="0" borderId="12" xfId="5" applyFont="1" applyBorder="1" applyAlignment="1">
      <alignment horizontal="distributed" vertical="center"/>
    </xf>
    <xf numFmtId="180" fontId="12" fillId="0" borderId="1" xfId="5" applyNumberFormat="1" applyFont="1" applyBorder="1" applyAlignment="1">
      <alignment vertical="center"/>
    </xf>
    <xf numFmtId="0" fontId="12" fillId="0" borderId="34" xfId="5" applyFont="1" applyBorder="1" applyAlignment="1">
      <alignment horizontal="right" vertical="top"/>
    </xf>
    <xf numFmtId="0" fontId="24" fillId="0" borderId="12" xfId="5" applyFont="1" applyBorder="1" applyAlignment="1" applyProtection="1">
      <alignment horizontal="distributed" vertical="center"/>
      <protection locked="0"/>
    </xf>
    <xf numFmtId="37" fontId="12" fillId="0" borderId="1" xfId="5" applyNumberFormat="1" applyFont="1" applyBorder="1" applyAlignment="1">
      <alignment horizontal="center" vertical="center"/>
    </xf>
    <xf numFmtId="37" fontId="12" fillId="0" borderId="1" xfId="5" applyNumberFormat="1" applyFont="1" applyBorder="1" applyAlignment="1">
      <alignment horizontal="right" vertical="center"/>
    </xf>
    <xf numFmtId="0" fontId="12" fillId="0" borderId="5" xfId="5" applyFont="1" applyBorder="1" applyAlignment="1">
      <alignment vertical="center"/>
    </xf>
    <xf numFmtId="3" fontId="12" fillId="0" borderId="0" xfId="5" applyNumberFormat="1" applyFont="1" applyAlignment="1">
      <alignment vertical="center"/>
    </xf>
    <xf numFmtId="3" fontId="12" fillId="0" borderId="1" xfId="5" applyNumberFormat="1" applyFont="1" applyBorder="1" applyAlignment="1">
      <alignment vertical="center"/>
    </xf>
    <xf numFmtId="0" fontId="12" fillId="0" borderId="4" xfId="5" applyFont="1" applyBorder="1" applyAlignment="1">
      <alignment horizontal="center" vertical="center"/>
    </xf>
    <xf numFmtId="0" fontId="12" fillId="0" borderId="12" xfId="5" applyFont="1" applyBorder="1" applyAlignment="1">
      <alignment vertical="center"/>
    </xf>
    <xf numFmtId="0" fontId="12" fillId="0" borderId="34" xfId="5" applyFont="1" applyBorder="1" applyAlignment="1">
      <alignment vertical="center"/>
    </xf>
    <xf numFmtId="0" fontId="12" fillId="0" borderId="0" xfId="5" applyFont="1" applyAlignment="1">
      <alignment horizontal="right" vertical="center" indent="1"/>
    </xf>
    <xf numFmtId="0" fontId="8" fillId="0" borderId="0" xfId="8" applyFont="1" applyAlignment="1">
      <alignment vertical="top"/>
    </xf>
    <xf numFmtId="0" fontId="10" fillId="0" borderId="0" xfId="8" applyFont="1" applyAlignment="1">
      <alignment vertical="top"/>
    </xf>
    <xf numFmtId="0" fontId="12" fillId="0" borderId="0" xfId="8" applyFont="1" applyAlignment="1">
      <alignment vertical="center"/>
    </xf>
    <xf numFmtId="37" fontId="12" fillId="0" borderId="1" xfId="8" applyNumberFormat="1" applyFont="1" applyBorder="1" applyAlignment="1">
      <alignment vertical="center" wrapText="1"/>
    </xf>
    <xf numFmtId="37" fontId="12" fillId="0" borderId="0" xfId="8" applyNumberFormat="1" applyFont="1" applyAlignment="1">
      <alignment horizontal="center" wrapText="1"/>
    </xf>
    <xf numFmtId="0" fontId="12" fillId="0" borderId="2" xfId="8" applyFont="1" applyBorder="1" applyAlignment="1">
      <alignment horizontal="center" vertical="center"/>
    </xf>
    <xf numFmtId="57" fontId="12" fillId="0" borderId="4" xfId="8" applyNumberFormat="1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35" xfId="8" applyFont="1" applyBorder="1" applyAlignment="1">
      <alignment horizontal="center" vertical="center"/>
    </xf>
    <xf numFmtId="0" fontId="12" fillId="0" borderId="36" xfId="8" applyFont="1" applyBorder="1" applyAlignment="1">
      <alignment horizontal="center" vertical="center"/>
    </xf>
    <xf numFmtId="0" fontId="12" fillId="0" borderId="0" xfId="8" applyFont="1" applyAlignment="1" applyProtection="1">
      <alignment horizontal="distributed" vertical="center"/>
      <protection locked="0"/>
    </xf>
    <xf numFmtId="181" fontId="12" fillId="0" borderId="10" xfId="9" applyNumberFormat="1" applyFont="1" applyFill="1" applyBorder="1" applyAlignment="1" applyProtection="1">
      <alignment horizontal="right" vertical="center"/>
    </xf>
    <xf numFmtId="0" fontId="12" fillId="0" borderId="15" xfId="8" applyFont="1" applyBorder="1" applyAlignment="1">
      <alignment horizontal="center" vertical="center"/>
    </xf>
    <xf numFmtId="0" fontId="12" fillId="0" borderId="35" xfId="8" applyFont="1" applyBorder="1" applyAlignment="1">
      <alignment vertical="center"/>
    </xf>
    <xf numFmtId="180" fontId="12" fillId="0" borderId="35" xfId="8" applyNumberFormat="1" applyFont="1" applyBorder="1" applyAlignment="1">
      <alignment vertical="center"/>
    </xf>
    <xf numFmtId="182" fontId="12" fillId="0" borderId="35" xfId="8" applyNumberFormat="1" applyFont="1" applyBorder="1" applyAlignment="1">
      <alignment vertical="center"/>
    </xf>
    <xf numFmtId="0" fontId="24" fillId="0" borderId="0" xfId="5" applyFont="1" applyAlignment="1" applyProtection="1">
      <alignment horizontal="distributed" vertical="center"/>
      <protection locked="0"/>
    </xf>
    <xf numFmtId="181" fontId="12" fillId="0" borderId="10" xfId="9" applyNumberFormat="1" applyFont="1" applyFill="1" applyBorder="1" applyAlignment="1">
      <alignment horizontal="right" vertical="center"/>
    </xf>
    <xf numFmtId="0" fontId="12" fillId="0" borderId="1" xfId="5" applyFont="1" applyBorder="1" applyAlignment="1">
      <alignment horizontal="distributed" vertical="distributed"/>
    </xf>
    <xf numFmtId="0" fontId="12" fillId="0" borderId="13" xfId="8" applyFont="1" applyBorder="1" applyAlignment="1">
      <alignment horizontal="center" vertical="center"/>
    </xf>
    <xf numFmtId="0" fontId="12" fillId="0" borderId="1" xfId="8" applyFont="1" applyBorder="1" applyAlignment="1">
      <alignment vertical="center"/>
    </xf>
    <xf numFmtId="182" fontId="12" fillId="0" borderId="1" xfId="8" applyNumberFormat="1" applyFont="1" applyBorder="1" applyAlignment="1">
      <alignment vertical="center"/>
    </xf>
    <xf numFmtId="0" fontId="12" fillId="0" borderId="0" xfId="8" applyFont="1" applyAlignment="1">
      <alignment horizontal="right" vertical="center"/>
    </xf>
    <xf numFmtId="0" fontId="12" fillId="0" borderId="0" xfId="5" applyFont="1" applyAlignment="1">
      <alignment horizontal="right" vertical="center"/>
    </xf>
    <xf numFmtId="57" fontId="12" fillId="0" borderId="3" xfId="8" applyNumberFormat="1" applyFont="1" applyBorder="1" applyAlignment="1">
      <alignment horizontal="center" vertical="center"/>
    </xf>
    <xf numFmtId="57" fontId="12" fillId="0" borderId="2" xfId="8" applyNumberFormat="1" applyFont="1" applyBorder="1" applyAlignment="1">
      <alignment horizontal="center" vertical="center"/>
    </xf>
    <xf numFmtId="180" fontId="12" fillId="0" borderId="35" xfId="8" applyNumberFormat="1" applyFont="1" applyBorder="1" applyAlignment="1">
      <alignment horizontal="right" vertical="center"/>
    </xf>
    <xf numFmtId="0" fontId="12" fillId="0" borderId="16" xfId="8" applyFont="1" applyBorder="1" applyAlignment="1" applyProtection="1">
      <alignment horizontal="distributed" vertical="center"/>
      <protection locked="0"/>
    </xf>
    <xf numFmtId="181" fontId="12" fillId="0" borderId="0" xfId="9" applyNumberFormat="1" applyFont="1" applyFill="1" applyBorder="1" applyAlignment="1" applyProtection="1">
      <alignment horizontal="right" vertical="center"/>
    </xf>
    <xf numFmtId="0" fontId="12" fillId="0" borderId="11" xfId="8" applyFont="1" applyBorder="1" applyAlignment="1" applyProtection="1">
      <alignment horizontal="distributed" vertical="center"/>
      <protection locked="0"/>
    </xf>
    <xf numFmtId="181" fontId="12" fillId="0" borderId="0" xfId="9" applyNumberFormat="1" applyFont="1" applyFill="1" applyBorder="1" applyAlignment="1">
      <alignment horizontal="right" vertical="center"/>
    </xf>
    <xf numFmtId="0" fontId="12" fillId="0" borderId="12" xfId="5" applyFont="1" applyBorder="1" applyAlignment="1">
      <alignment horizontal="distributed" vertical="distributed"/>
    </xf>
    <xf numFmtId="0" fontId="12" fillId="0" borderId="36" xfId="5" applyFont="1" applyBorder="1" applyAlignment="1">
      <alignment horizontal="center" vertical="center"/>
    </xf>
    <xf numFmtId="57" fontId="12" fillId="0" borderId="36" xfId="8" applyNumberFormat="1" applyFont="1" applyBorder="1" applyAlignment="1">
      <alignment horizontal="center" vertical="center"/>
    </xf>
    <xf numFmtId="57" fontId="12" fillId="0" borderId="37" xfId="8" applyNumberFormat="1" applyFont="1" applyBorder="1" applyAlignment="1">
      <alignment horizontal="center" vertical="center"/>
    </xf>
    <xf numFmtId="57" fontId="12" fillId="0" borderId="0" xfId="8" applyNumberFormat="1" applyFont="1" applyAlignment="1">
      <alignment horizontal="center" vertical="center"/>
    </xf>
    <xf numFmtId="0" fontId="12" fillId="0" borderId="38" xfId="8" applyFont="1" applyBorder="1" applyAlignment="1">
      <alignment vertical="center"/>
    </xf>
    <xf numFmtId="37" fontId="12" fillId="0" borderId="38" xfId="5" applyNumberFormat="1" applyFont="1" applyBorder="1" applyAlignment="1">
      <alignment vertical="center"/>
    </xf>
    <xf numFmtId="37" fontId="12" fillId="0" borderId="39" xfId="5" applyNumberFormat="1" applyFont="1" applyBorder="1" applyAlignment="1">
      <alignment vertical="center"/>
    </xf>
    <xf numFmtId="0" fontId="24" fillId="0" borderId="16" xfId="5" applyFont="1" applyBorder="1" applyAlignment="1" applyProtection="1">
      <alignment horizontal="distributed" vertical="center"/>
      <protection locked="0"/>
    </xf>
    <xf numFmtId="37" fontId="12" fillId="0" borderId="0" xfId="5" applyNumberFormat="1" applyFont="1" applyAlignment="1">
      <alignment vertical="center"/>
    </xf>
    <xf numFmtId="0" fontId="12" fillId="0" borderId="1" xfId="8" applyFont="1" applyBorder="1" applyAlignment="1">
      <alignment horizontal="center" vertical="center"/>
    </xf>
    <xf numFmtId="37" fontId="12" fillId="0" borderId="1" xfId="5" applyNumberFormat="1" applyFont="1" applyBorder="1" applyAlignment="1">
      <alignment vertical="center"/>
    </xf>
    <xf numFmtId="0" fontId="13" fillId="0" borderId="0" xfId="5" applyFont="1" applyAlignment="1">
      <alignment vertical="center"/>
    </xf>
    <xf numFmtId="0" fontId="12" fillId="0" borderId="0" xfId="5" applyFont="1" applyAlignment="1">
      <alignment horizontal="center"/>
    </xf>
    <xf numFmtId="0" fontId="12" fillId="0" borderId="0" xfId="5" applyFont="1"/>
    <xf numFmtId="57" fontId="12" fillId="0" borderId="4" xfId="10" applyNumberFormat="1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24" fillId="0" borderId="40" xfId="5" applyFont="1" applyBorder="1" applyAlignment="1" applyProtection="1">
      <alignment horizontal="distributed" vertical="center"/>
      <protection locked="0"/>
    </xf>
    <xf numFmtId="0" fontId="24" fillId="0" borderId="34" xfId="5" applyFont="1" applyBorder="1" applyAlignment="1" applyProtection="1">
      <alignment horizontal="distributed" vertical="center"/>
      <protection locked="0"/>
    </xf>
    <xf numFmtId="37" fontId="12" fillId="0" borderId="0" xfId="5" applyNumberFormat="1" applyFont="1" applyAlignment="1">
      <alignment horizontal="right" vertical="top"/>
    </xf>
    <xf numFmtId="0" fontId="12" fillId="0" borderId="35" xfId="5" applyFont="1" applyBorder="1" applyAlignment="1">
      <alignment vertical="center"/>
    </xf>
    <xf numFmtId="0" fontId="12" fillId="0" borderId="35" xfId="5" applyFont="1" applyBorder="1" applyAlignment="1">
      <alignment vertical="center" wrapText="1"/>
    </xf>
    <xf numFmtId="0" fontId="12" fillId="0" borderId="24" xfId="5" applyFont="1" applyBorder="1" applyAlignment="1">
      <alignment vertical="center" wrapText="1"/>
    </xf>
    <xf numFmtId="37" fontId="12" fillId="0" borderId="35" xfId="5" applyNumberFormat="1" applyFont="1" applyBorder="1" applyAlignment="1">
      <alignment vertical="center"/>
    </xf>
    <xf numFmtId="0" fontId="12" fillId="0" borderId="1" xfId="5" applyFont="1" applyBorder="1" applyAlignment="1">
      <alignment horizontal="center"/>
    </xf>
    <xf numFmtId="0" fontId="12" fillId="0" borderId="0" xfId="5" applyFont="1" applyAlignment="1">
      <alignment horizontal="right" vertical="top"/>
    </xf>
    <xf numFmtId="0" fontId="12" fillId="0" borderId="24" xfId="5" applyFont="1" applyBorder="1" applyAlignment="1">
      <alignment vertical="center"/>
    </xf>
    <xf numFmtId="37" fontId="12" fillId="0" borderId="38" xfId="5" applyNumberFormat="1" applyFont="1" applyBorder="1" applyAlignment="1">
      <alignment horizontal="right" vertical="center"/>
    </xf>
    <xf numFmtId="0" fontId="10" fillId="0" borderId="0" xfId="5" applyFont="1" applyAlignment="1">
      <alignment horizontal="right" vertical="top"/>
    </xf>
    <xf numFmtId="38" fontId="12" fillId="0" borderId="1" xfId="9" applyFont="1" applyFill="1" applyBorder="1" applyAlignment="1">
      <alignment vertical="center"/>
    </xf>
    <xf numFmtId="183" fontId="12" fillId="0" borderId="0" xfId="9" applyNumberFormat="1" applyFont="1" applyBorder="1" applyAlignment="1" applyProtection="1">
      <alignment horizontal="right" vertical="top"/>
    </xf>
    <xf numFmtId="0" fontId="12" fillId="0" borderId="35" xfId="5" applyFont="1" applyBorder="1" applyAlignment="1">
      <alignment horizontal="center" vertical="center"/>
    </xf>
    <xf numFmtId="38" fontId="12" fillId="0" borderId="38" xfId="9" applyFont="1" applyFill="1" applyBorder="1" applyAlignment="1">
      <alignment vertical="center"/>
    </xf>
    <xf numFmtId="0" fontId="8" fillId="0" borderId="0" xfId="5" applyFont="1" applyAlignment="1">
      <alignment horizontal="left" vertical="top"/>
    </xf>
    <xf numFmtId="0" fontId="11" fillId="0" borderId="0" xfId="5" applyFont="1" applyAlignment="1">
      <alignment horizontal="left" vertical="center"/>
    </xf>
    <xf numFmtId="0" fontId="12" fillId="0" borderId="1" xfId="5" applyFont="1" applyBorder="1"/>
    <xf numFmtId="0" fontId="12" fillId="0" borderId="0" xfId="5" applyFont="1" applyAlignment="1">
      <alignment vertical="top"/>
    </xf>
    <xf numFmtId="58" fontId="12" fillId="0" borderId="0" xfId="5" applyNumberFormat="1" applyFont="1" applyAlignment="1">
      <alignment horizontal="center"/>
    </xf>
    <xf numFmtId="58" fontId="12" fillId="0" borderId="0" xfId="5" applyNumberFormat="1" applyFont="1" applyAlignment="1">
      <alignment horizontal="center"/>
    </xf>
    <xf numFmtId="0" fontId="12" fillId="0" borderId="34" xfId="5" applyFont="1" applyBorder="1" applyAlignment="1">
      <alignment horizontal="center" vertical="center"/>
    </xf>
    <xf numFmtId="0" fontId="12" fillId="0" borderId="41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42" xfId="5" applyFont="1" applyBorder="1" applyAlignment="1">
      <alignment horizontal="center" vertical="center"/>
    </xf>
    <xf numFmtId="0" fontId="12" fillId="0" borderId="42" xfId="5" applyFont="1" applyBorder="1" applyAlignment="1">
      <alignment horizontal="center" vertical="center" wrapText="1"/>
    </xf>
    <xf numFmtId="0" fontId="12" fillId="0" borderId="34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18" xfId="5" applyFont="1" applyBorder="1" applyAlignment="1">
      <alignment horizontal="center" vertical="center"/>
    </xf>
    <xf numFmtId="49" fontId="12" fillId="0" borderId="17" xfId="5" applyNumberFormat="1" applyFont="1" applyBorder="1" applyAlignment="1">
      <alignment horizontal="center" vertical="center"/>
    </xf>
    <xf numFmtId="0" fontId="12" fillId="0" borderId="17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18" xfId="5" applyFont="1" applyBorder="1" applyAlignment="1">
      <alignment horizontal="center" vertical="center"/>
    </xf>
    <xf numFmtId="0" fontId="10" fillId="0" borderId="22" xfId="5" applyFont="1" applyBorder="1" applyAlignment="1">
      <alignment horizontal="distributed" vertical="center"/>
    </xf>
    <xf numFmtId="0" fontId="12" fillId="0" borderId="22" xfId="5" applyFont="1" applyBorder="1" applyAlignment="1">
      <alignment horizontal="center" vertical="center" wrapText="1"/>
    </xf>
    <xf numFmtId="0" fontId="12" fillId="0" borderId="22" xfId="5" applyFont="1" applyBorder="1" applyAlignment="1">
      <alignment horizontal="center" vertical="center"/>
    </xf>
    <xf numFmtId="0" fontId="12" fillId="0" borderId="18" xfId="5" applyFont="1" applyBorder="1" applyAlignment="1">
      <alignment horizontal="center" vertical="center" wrapText="1"/>
    </xf>
    <xf numFmtId="184" fontId="12" fillId="0" borderId="10" xfId="11" applyNumberFormat="1" applyFont="1" applyFill="1" applyBorder="1" applyAlignment="1">
      <alignment horizontal="right" vertical="center"/>
    </xf>
    <xf numFmtId="38" fontId="12" fillId="0" borderId="0" xfId="11" applyFont="1" applyFill="1" applyBorder="1" applyAlignment="1" applyProtection="1">
      <alignment horizontal="right" vertical="center"/>
    </xf>
    <xf numFmtId="38" fontId="12" fillId="0" borderId="15" xfId="11" applyFont="1" applyFill="1" applyBorder="1" applyAlignment="1" applyProtection="1">
      <alignment horizontal="right" vertical="center"/>
    </xf>
    <xf numFmtId="38" fontId="12" fillId="0" borderId="0" xfId="11" applyFont="1" applyFill="1" applyBorder="1" applyAlignment="1">
      <alignment horizontal="right" vertical="center"/>
    </xf>
    <xf numFmtId="38" fontId="12" fillId="0" borderId="0" xfId="11" applyFont="1" applyFill="1" applyBorder="1" applyAlignment="1">
      <alignment horizontal="right" vertical="center" wrapText="1"/>
    </xf>
    <xf numFmtId="0" fontId="12" fillId="0" borderId="0" xfId="5" applyFont="1" applyAlignment="1">
      <alignment horizontal="right" vertical="center" wrapText="1"/>
    </xf>
    <xf numFmtId="0" fontId="12" fillId="0" borderId="0" xfId="11" applyNumberFormat="1" applyFont="1" applyFill="1" applyBorder="1" applyAlignment="1" applyProtection="1">
      <alignment horizontal="right" vertical="center"/>
    </xf>
    <xf numFmtId="185" fontId="12" fillId="0" borderId="0" xfId="5" applyNumberFormat="1" applyFont="1" applyAlignment="1">
      <alignment horizontal="right" vertical="center" wrapText="1"/>
    </xf>
    <xf numFmtId="38" fontId="12" fillId="0" borderId="0" xfId="5" applyNumberFormat="1" applyFont="1" applyAlignment="1">
      <alignment horizontal="right" vertical="center"/>
    </xf>
    <xf numFmtId="0" fontId="12" fillId="0" borderId="16" xfId="5" applyFont="1" applyBorder="1" applyAlignment="1">
      <alignment horizontal="center" vertical="center"/>
    </xf>
    <xf numFmtId="3" fontId="12" fillId="0" borderId="14" xfId="5" applyNumberFormat="1" applyFont="1" applyBorder="1" applyAlignment="1">
      <alignment vertical="center"/>
    </xf>
    <xf numFmtId="3" fontId="12" fillId="0" borderId="15" xfId="5" applyNumberFormat="1" applyFont="1" applyBorder="1" applyAlignment="1">
      <alignment horizontal="right" vertical="center"/>
    </xf>
    <xf numFmtId="3" fontId="12" fillId="0" borderId="15" xfId="5" applyNumberFormat="1" applyFont="1" applyBorder="1" applyAlignment="1">
      <alignment vertical="center"/>
    </xf>
    <xf numFmtId="38" fontId="12" fillId="0" borderId="15" xfId="1" applyFont="1" applyFill="1" applyBorder="1" applyAlignment="1">
      <alignment vertical="center"/>
    </xf>
    <xf numFmtId="0" fontId="12" fillId="0" borderId="15" xfId="5" applyFont="1" applyBorder="1" applyAlignment="1">
      <alignment horizontal="center" vertical="center"/>
    </xf>
    <xf numFmtId="0" fontId="12" fillId="0" borderId="15" xfId="5" applyFont="1" applyBorder="1" applyAlignment="1">
      <alignment vertical="center"/>
    </xf>
    <xf numFmtId="0" fontId="12" fillId="0" borderId="19" xfId="5" applyFont="1" applyBorder="1" applyAlignment="1">
      <alignment horizontal="center" vertical="center"/>
    </xf>
    <xf numFmtId="0" fontId="12" fillId="0" borderId="10" xfId="5" applyFont="1" applyBorder="1" applyAlignment="1">
      <alignment vertical="center"/>
    </xf>
    <xf numFmtId="0" fontId="12" fillId="0" borderId="18" xfId="5" applyFont="1" applyBorder="1" applyAlignment="1">
      <alignment horizontal="right" vertical="center"/>
    </xf>
    <xf numFmtId="0" fontId="12" fillId="0" borderId="0" xfId="5" applyFont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2" fillId="0" borderId="0" xfId="5" applyFont="1" applyAlignment="1">
      <alignment horizontal="center" vertical="center"/>
    </xf>
    <xf numFmtId="183" fontId="12" fillId="0" borderId="15" xfId="5" applyNumberFormat="1" applyFont="1" applyBorder="1" applyAlignment="1">
      <alignment horizontal="center" vertical="center"/>
    </xf>
    <xf numFmtId="0" fontId="12" fillId="0" borderId="15" xfId="5" applyFont="1" applyBorder="1" applyAlignment="1">
      <alignment horizontal="right" vertical="center"/>
    </xf>
    <xf numFmtId="0" fontId="12" fillId="0" borderId="11" xfId="5" applyFont="1" applyBorder="1" applyAlignment="1">
      <alignment horizontal="center" vertical="center"/>
    </xf>
    <xf numFmtId="3" fontId="12" fillId="0" borderId="10" xfId="5" applyNumberFormat="1" applyFont="1" applyBorder="1" applyAlignment="1">
      <alignment vertical="center"/>
    </xf>
    <xf numFmtId="3" fontId="12" fillId="0" borderId="0" xfId="5" applyNumberFormat="1" applyFont="1" applyAlignment="1">
      <alignment vertical="center"/>
    </xf>
    <xf numFmtId="3" fontId="12" fillId="0" borderId="0" xfId="5" applyNumberFormat="1" applyFont="1" applyAlignment="1">
      <alignment horizontal="right" vertical="center"/>
    </xf>
    <xf numFmtId="183" fontId="12" fillId="0" borderId="0" xfId="5" applyNumberFormat="1" applyFont="1" applyAlignment="1">
      <alignment horizontal="center" vertical="center"/>
    </xf>
    <xf numFmtId="0" fontId="12" fillId="0" borderId="0" xfId="5" applyFont="1" applyAlignment="1">
      <alignment horizontal="right" vertical="center"/>
    </xf>
    <xf numFmtId="3" fontId="12" fillId="0" borderId="17" xfId="5" applyNumberFormat="1" applyFont="1" applyBorder="1" applyAlignment="1">
      <alignment vertical="center"/>
    </xf>
    <xf numFmtId="3" fontId="12" fillId="0" borderId="18" xfId="5" applyNumberFormat="1" applyFont="1" applyBorder="1" applyAlignment="1">
      <alignment vertical="center"/>
    </xf>
    <xf numFmtId="38" fontId="12" fillId="0" borderId="18" xfId="1" applyFont="1" applyFill="1" applyBorder="1" applyAlignment="1">
      <alignment vertical="center"/>
    </xf>
    <xf numFmtId="3" fontId="12" fillId="0" borderId="18" xfId="5" applyNumberFormat="1" applyFont="1" applyBorder="1" applyAlignment="1">
      <alignment horizontal="right" vertical="center"/>
    </xf>
    <xf numFmtId="183" fontId="12" fillId="0" borderId="18" xfId="5" applyNumberFormat="1" applyFont="1" applyBorder="1" applyAlignment="1">
      <alignment horizontal="center" vertical="center"/>
    </xf>
    <xf numFmtId="37" fontId="12" fillId="0" borderId="10" xfId="5" applyNumberFormat="1" applyFont="1" applyBorder="1" applyAlignment="1">
      <alignment horizontal="right" vertical="center"/>
    </xf>
    <xf numFmtId="37" fontId="12" fillId="0" borderId="0" xfId="5" applyNumberFormat="1" applyFont="1" applyAlignment="1">
      <alignment horizontal="right" vertical="center"/>
    </xf>
    <xf numFmtId="0" fontId="12" fillId="0" borderId="12" xfId="5" applyFont="1" applyBorder="1" applyAlignment="1">
      <alignment horizontal="center" vertical="center"/>
    </xf>
    <xf numFmtId="37" fontId="12" fillId="0" borderId="13" xfId="5" applyNumberFormat="1" applyFont="1" applyBorder="1" applyAlignment="1">
      <alignment horizontal="right" vertical="center"/>
    </xf>
    <xf numFmtId="37" fontId="12" fillId="0" borderId="1" xfId="5" applyNumberFormat="1" applyFont="1" applyBorder="1" applyAlignment="1">
      <alignment horizontal="right" vertical="center"/>
    </xf>
    <xf numFmtId="3" fontId="12" fillId="0" borderId="1" xfId="5" applyNumberFormat="1" applyFont="1" applyBorder="1" applyAlignment="1">
      <alignment horizontal="right" vertical="center"/>
    </xf>
    <xf numFmtId="183" fontId="12" fillId="0" borderId="1" xfId="5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right" vertical="center"/>
    </xf>
    <xf numFmtId="0" fontId="12" fillId="0" borderId="1" xfId="5" applyFont="1" applyBorder="1" applyAlignment="1">
      <alignment vertical="center"/>
    </xf>
    <xf numFmtId="0" fontId="29" fillId="0" borderId="0" xfId="5" applyFont="1" applyAlignment="1">
      <alignment vertical="center"/>
    </xf>
    <xf numFmtId="0" fontId="13" fillId="0" borderId="0" xfId="5" applyFont="1"/>
    <xf numFmtId="58" fontId="13" fillId="0" borderId="0" xfId="5" applyNumberFormat="1" applyFont="1" applyAlignment="1">
      <alignment horizontal="right"/>
    </xf>
    <xf numFmtId="58" fontId="12" fillId="0" borderId="0" xfId="5" applyNumberFormat="1" applyFont="1" applyAlignment="1">
      <alignment horizontal="right"/>
    </xf>
    <xf numFmtId="0" fontId="13" fillId="0" borderId="43" xfId="5" applyFont="1" applyBorder="1" applyAlignment="1">
      <alignment horizontal="center" vertical="center"/>
    </xf>
    <xf numFmtId="0" fontId="13" fillId="0" borderId="42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13" fillId="0" borderId="41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3" fillId="0" borderId="19" xfId="5" applyFont="1" applyBorder="1" applyAlignment="1">
      <alignment horizontal="center" vertical="center"/>
    </xf>
    <xf numFmtId="0" fontId="13" fillId="0" borderId="22" xfId="5" applyFont="1" applyBorder="1" applyAlignment="1">
      <alignment horizontal="center" vertical="center"/>
    </xf>
    <xf numFmtId="0" fontId="13" fillId="0" borderId="18" xfId="5" applyFont="1" applyBorder="1" applyAlignment="1">
      <alignment horizontal="center" vertical="center"/>
    </xf>
    <xf numFmtId="0" fontId="13" fillId="0" borderId="18" xfId="5" applyFont="1" applyBorder="1" applyAlignment="1">
      <alignment horizontal="center" vertical="center"/>
    </xf>
    <xf numFmtId="0" fontId="13" fillId="0" borderId="17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41" fontId="13" fillId="0" borderId="14" xfId="9" applyNumberFormat="1" applyFont="1" applyFill="1" applyBorder="1" applyAlignment="1">
      <alignment horizontal="right" vertical="center"/>
    </xf>
    <xf numFmtId="41" fontId="13" fillId="0" borderId="15" xfId="9" applyNumberFormat="1" applyFont="1" applyFill="1" applyBorder="1" applyAlignment="1">
      <alignment horizontal="right" vertical="center"/>
    </xf>
    <xf numFmtId="38" fontId="13" fillId="0" borderId="15" xfId="9" applyFont="1" applyBorder="1" applyAlignment="1">
      <alignment horizontal="center" vertical="center"/>
    </xf>
    <xf numFmtId="38" fontId="12" fillId="0" borderId="0" xfId="9" applyFont="1" applyBorder="1" applyAlignment="1">
      <alignment horizontal="right" vertical="center"/>
    </xf>
    <xf numFmtId="38" fontId="10" fillId="0" borderId="0" xfId="9" applyFont="1" applyBorder="1" applyAlignment="1">
      <alignment horizontal="right" vertical="center"/>
    </xf>
    <xf numFmtId="0" fontId="13" fillId="0" borderId="0" xfId="5" applyFont="1" applyAlignment="1">
      <alignment horizontal="center" vertical="center"/>
    </xf>
    <xf numFmtId="41" fontId="13" fillId="0" borderId="10" xfId="9" applyNumberFormat="1" applyFont="1" applyFill="1" applyBorder="1" applyAlignment="1">
      <alignment horizontal="right" vertical="center"/>
    </xf>
    <xf numFmtId="41" fontId="13" fillId="0" borderId="0" xfId="9" applyNumberFormat="1" applyFont="1" applyFill="1" applyBorder="1" applyAlignment="1">
      <alignment horizontal="right" vertical="center"/>
    </xf>
    <xf numFmtId="38" fontId="13" fillId="0" borderId="11" xfId="9" applyFont="1" applyBorder="1" applyAlignment="1">
      <alignment horizontal="center" vertical="center"/>
    </xf>
    <xf numFmtId="38" fontId="13" fillId="0" borderId="0" xfId="9" applyFont="1" applyFill="1" applyBorder="1" applyAlignment="1">
      <alignment horizontal="center" vertical="center"/>
    </xf>
    <xf numFmtId="0" fontId="30" fillId="0" borderId="0" xfId="5" applyFont="1" applyAlignment="1">
      <alignment horizontal="center" vertical="center"/>
    </xf>
    <xf numFmtId="41" fontId="30" fillId="0" borderId="10" xfId="9" applyNumberFormat="1" applyFont="1" applyFill="1" applyBorder="1" applyAlignment="1">
      <alignment horizontal="right" vertical="center"/>
    </xf>
    <xf numFmtId="41" fontId="30" fillId="0" borderId="0" xfId="9" applyNumberFormat="1" applyFont="1" applyFill="1" applyBorder="1" applyAlignment="1">
      <alignment horizontal="right" vertical="center"/>
    </xf>
    <xf numFmtId="38" fontId="30" fillId="0" borderId="0" xfId="9" applyFont="1" applyBorder="1" applyAlignment="1">
      <alignment horizontal="center" vertical="center"/>
    </xf>
    <xf numFmtId="38" fontId="13" fillId="0" borderId="0" xfId="9" applyFont="1" applyBorder="1" applyAlignment="1">
      <alignment horizontal="center" vertical="center"/>
    </xf>
    <xf numFmtId="41" fontId="13" fillId="0" borderId="0" xfId="11" applyNumberFormat="1" applyFont="1" applyFill="1" applyBorder="1" applyAlignment="1">
      <alignment horizontal="right" vertical="center"/>
    </xf>
    <xf numFmtId="41" fontId="13" fillId="0" borderId="0" xfId="5" applyNumberFormat="1" applyFont="1" applyAlignment="1">
      <alignment horizontal="right" vertical="center"/>
    </xf>
    <xf numFmtId="49" fontId="12" fillId="0" borderId="0" xfId="5" applyNumberFormat="1" applyFont="1" applyAlignment="1">
      <alignment vertical="center"/>
    </xf>
    <xf numFmtId="49" fontId="10" fillId="0" borderId="0" xfId="5" applyNumberFormat="1" applyFont="1" applyAlignment="1">
      <alignment vertical="center"/>
    </xf>
    <xf numFmtId="49" fontId="10" fillId="0" borderId="0" xfId="5" applyNumberFormat="1" applyFont="1" applyAlignment="1">
      <alignment horizontal="right" vertical="center"/>
    </xf>
    <xf numFmtId="49" fontId="12" fillId="0" borderId="0" xfId="5" applyNumberFormat="1" applyFont="1" applyAlignment="1">
      <alignment horizontal="right" vertical="center" indent="1"/>
    </xf>
    <xf numFmtId="0" fontId="13" fillId="0" borderId="1" xfId="5" applyFont="1" applyBorder="1" applyAlignment="1">
      <alignment horizontal="center" vertical="center"/>
    </xf>
    <xf numFmtId="41" fontId="13" fillId="0" borderId="13" xfId="9" applyNumberFormat="1" applyFont="1" applyFill="1" applyBorder="1" applyAlignment="1">
      <alignment horizontal="right" vertical="center"/>
    </xf>
    <xf numFmtId="41" fontId="13" fillId="0" borderId="1" xfId="5" applyNumberFormat="1" applyFont="1" applyBorder="1" applyAlignment="1">
      <alignment horizontal="right" vertical="center"/>
    </xf>
    <xf numFmtId="0" fontId="13" fillId="0" borderId="12" xfId="5" applyFont="1" applyBorder="1" applyAlignment="1">
      <alignment horizontal="center" vertical="center"/>
    </xf>
    <xf numFmtId="49" fontId="13" fillId="0" borderId="34" xfId="5" applyNumberFormat="1" applyFont="1" applyBorder="1" applyAlignment="1">
      <alignment vertical="center"/>
    </xf>
    <xf numFmtId="49" fontId="13" fillId="0" borderId="34" xfId="5" applyNumberFormat="1" applyFont="1" applyBorder="1" applyAlignment="1">
      <alignment horizontal="right" vertical="center"/>
    </xf>
    <xf numFmtId="49" fontId="13" fillId="0" borderId="0" xfId="5" applyNumberFormat="1" applyFont="1" applyAlignment="1">
      <alignment vertical="center"/>
    </xf>
    <xf numFmtId="0" fontId="12" fillId="0" borderId="0" xfId="8" applyFont="1" applyAlignment="1">
      <alignment horizontal="right"/>
    </xf>
    <xf numFmtId="57" fontId="12" fillId="0" borderId="3" xfId="9" applyNumberFormat="1" applyFont="1" applyFill="1" applyBorder="1" applyAlignment="1" applyProtection="1">
      <alignment horizontal="center" vertical="center"/>
    </xf>
    <xf numFmtId="57" fontId="12" fillId="0" borderId="4" xfId="9" applyNumberFormat="1" applyFont="1" applyFill="1" applyBorder="1" applyAlignment="1" applyProtection="1">
      <alignment horizontal="center" vertical="center"/>
    </xf>
    <xf numFmtId="57" fontId="12" fillId="0" borderId="2" xfId="9" applyNumberFormat="1" applyFont="1" applyFill="1" applyBorder="1" applyAlignment="1" applyProtection="1">
      <alignment horizontal="center" vertical="center"/>
    </xf>
    <xf numFmtId="57" fontId="12" fillId="0" borderId="4" xfId="5" applyNumberFormat="1" applyFont="1" applyBorder="1" applyAlignment="1">
      <alignment horizontal="center" vertical="center"/>
    </xf>
    <xf numFmtId="40" fontId="12" fillId="0" borderId="0" xfId="9" applyNumberFormat="1" applyFont="1" applyFill="1" applyBorder="1" applyAlignment="1">
      <alignment horizontal="right" vertical="center"/>
    </xf>
    <xf numFmtId="0" fontId="24" fillId="0" borderId="15" xfId="5" applyFont="1" applyBorder="1" applyAlignment="1" applyProtection="1">
      <alignment horizontal="distributed" vertical="center"/>
      <protection locked="0"/>
    </xf>
    <xf numFmtId="37" fontId="12" fillId="0" borderId="14" xfId="5" applyNumberFormat="1" applyFont="1" applyBorder="1" applyAlignment="1">
      <alignment horizontal="right" vertical="center"/>
    </xf>
    <xf numFmtId="37" fontId="12" fillId="0" borderId="15" xfId="5" applyNumberFormat="1" applyFont="1" applyBorder="1" applyAlignment="1">
      <alignment horizontal="right" vertical="center"/>
    </xf>
    <xf numFmtId="37" fontId="12" fillId="0" borderId="10" xfId="5" applyNumberFormat="1" applyFont="1" applyBorder="1" applyAlignment="1">
      <alignment horizontal="right" vertical="center"/>
    </xf>
    <xf numFmtId="40" fontId="12" fillId="0" borderId="0" xfId="9" applyNumberFormat="1" applyFont="1" applyFill="1" applyBorder="1" applyAlignment="1" applyProtection="1">
      <alignment horizontal="right" vertical="center"/>
      <protection locked="0"/>
    </xf>
    <xf numFmtId="0" fontId="12" fillId="0" borderId="12" xfId="8" applyFont="1" applyBorder="1" applyAlignment="1" applyProtection="1">
      <alignment horizontal="distributed" vertical="center"/>
      <protection locked="0"/>
    </xf>
    <xf numFmtId="40" fontId="12" fillId="0" borderId="1" xfId="9" applyNumberFormat="1" applyFont="1" applyFill="1" applyBorder="1" applyAlignment="1">
      <alignment horizontal="right" vertical="center"/>
    </xf>
    <xf numFmtId="40" fontId="12" fillId="0" borderId="1" xfId="9" applyNumberFormat="1" applyFont="1" applyFill="1" applyBorder="1" applyAlignment="1" applyProtection="1">
      <alignment horizontal="right" vertical="center"/>
      <protection locked="0"/>
    </xf>
    <xf numFmtId="0" fontId="24" fillId="0" borderId="1" xfId="5" applyFont="1" applyBorder="1" applyAlignment="1" applyProtection="1">
      <alignment horizontal="distributed" vertical="center"/>
      <protection locked="0"/>
    </xf>
    <xf numFmtId="37" fontId="12" fillId="0" borderId="13" xfId="5" applyNumberFormat="1" applyFont="1" applyBorder="1" applyAlignment="1">
      <alignment horizontal="right" vertical="center"/>
    </xf>
    <xf numFmtId="0" fontId="12" fillId="0" borderId="0" xfId="8" applyFont="1" applyAlignment="1">
      <alignment horizontal="left" vertical="center"/>
    </xf>
    <xf numFmtId="40" fontId="12" fillId="0" borderId="0" xfId="9" applyNumberFormat="1" applyFont="1" applyFill="1" applyBorder="1" applyAlignment="1">
      <alignment vertical="center"/>
    </xf>
    <xf numFmtId="40" fontId="12" fillId="0" borderId="0" xfId="9" applyNumberFormat="1" applyFont="1" applyFill="1" applyBorder="1" applyAlignment="1" applyProtection="1">
      <alignment vertical="center"/>
    </xf>
    <xf numFmtId="0" fontId="12" fillId="0" borderId="34" xfId="5" applyFont="1" applyBorder="1" applyAlignment="1">
      <alignment vertical="top"/>
    </xf>
    <xf numFmtId="0" fontId="8" fillId="0" borderId="0" xfId="5" applyFont="1" applyAlignment="1">
      <alignment vertical="center"/>
    </xf>
    <xf numFmtId="37" fontId="12" fillId="0" borderId="34" xfId="5" applyNumberFormat="1" applyFont="1" applyBorder="1" applyAlignment="1">
      <alignment horizontal="right" vertical="center"/>
    </xf>
    <xf numFmtId="0" fontId="12" fillId="0" borderId="0" xfId="5" applyFont="1" applyAlignment="1">
      <alignment horizontal="right"/>
    </xf>
    <xf numFmtId="0" fontId="12" fillId="0" borderId="1" xfId="5" applyFont="1" applyBorder="1" applyAlignment="1">
      <alignment horizontal="right"/>
    </xf>
    <xf numFmtId="0" fontId="12" fillId="0" borderId="43" xfId="5" applyFont="1" applyBorder="1" applyAlignment="1">
      <alignment horizontal="center" vertical="center"/>
    </xf>
    <xf numFmtId="0" fontId="12" fillId="0" borderId="42" xfId="5" applyFont="1" applyBorder="1" applyAlignment="1">
      <alignment horizontal="center" vertical="center"/>
    </xf>
    <xf numFmtId="0" fontId="12" fillId="0" borderId="36" xfId="5" applyFont="1" applyBorder="1" applyAlignment="1">
      <alignment vertical="center"/>
    </xf>
    <xf numFmtId="0" fontId="12" fillId="0" borderId="29" xfId="5" applyFont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2" fillId="0" borderId="36" xfId="5" applyFont="1" applyBorder="1" applyAlignment="1">
      <alignment horizontal="distributed" vertical="center"/>
    </xf>
    <xf numFmtId="0" fontId="12" fillId="0" borderId="16" xfId="5" applyFont="1" applyBorder="1" applyAlignment="1">
      <alignment horizontal="distributed" vertical="center"/>
    </xf>
    <xf numFmtId="176" fontId="12" fillId="0" borderId="0" xfId="5" applyNumberFormat="1" applyFont="1" applyAlignment="1">
      <alignment horizontal="right" vertical="center"/>
    </xf>
    <xf numFmtId="176" fontId="31" fillId="0" borderId="0" xfId="0" applyNumberFormat="1" applyFont="1">
      <alignment vertical="center"/>
    </xf>
    <xf numFmtId="176" fontId="12" fillId="0" borderId="16" xfId="5" applyNumberFormat="1" applyFont="1" applyBorder="1" applyAlignment="1">
      <alignment horizontal="right" vertical="center"/>
    </xf>
    <xf numFmtId="176" fontId="12" fillId="0" borderId="21" xfId="5" applyNumberFormat="1" applyFont="1" applyBorder="1" applyAlignment="1">
      <alignment horizontal="distributed" vertical="center"/>
    </xf>
    <xf numFmtId="176" fontId="12" fillId="0" borderId="15" xfId="5" applyNumberFormat="1" applyFont="1" applyBorder="1" applyAlignment="1">
      <alignment horizontal="right" vertical="center"/>
    </xf>
    <xf numFmtId="3" fontId="12" fillId="0" borderId="36" xfId="5" applyNumberFormat="1" applyFont="1" applyBorder="1" applyAlignment="1">
      <alignment vertical="center"/>
    </xf>
    <xf numFmtId="0" fontId="12" fillId="0" borderId="33" xfId="5" applyFont="1" applyBorder="1" applyAlignment="1">
      <alignment vertical="center"/>
    </xf>
    <xf numFmtId="176" fontId="12" fillId="0" borderId="11" xfId="5" applyNumberFormat="1" applyFont="1" applyBorder="1" applyAlignment="1">
      <alignment horizontal="right" vertical="center"/>
    </xf>
    <xf numFmtId="0" fontId="12" fillId="0" borderId="44" xfId="5" applyFont="1" applyBorder="1" applyAlignment="1">
      <alignment horizontal="distributed" vertical="center"/>
    </xf>
    <xf numFmtId="3" fontId="12" fillId="0" borderId="44" xfId="5" applyNumberFormat="1" applyFont="1" applyBorder="1" applyAlignment="1">
      <alignment vertical="center"/>
    </xf>
    <xf numFmtId="0" fontId="12" fillId="0" borderId="33" xfId="5" applyFont="1" applyBorder="1" applyAlignment="1">
      <alignment horizontal="distributed" vertical="center"/>
    </xf>
    <xf numFmtId="0" fontId="12" fillId="0" borderId="29" xfId="5" applyFont="1" applyBorder="1" applyAlignment="1">
      <alignment horizontal="distributed" vertical="center"/>
    </xf>
    <xf numFmtId="0" fontId="12" fillId="0" borderId="38" xfId="5" applyFont="1" applyBorder="1" applyAlignment="1">
      <alignment horizontal="distributed" vertical="center"/>
    </xf>
    <xf numFmtId="3" fontId="12" fillId="0" borderId="38" xfId="5" applyNumberFormat="1" applyFont="1" applyBorder="1" applyAlignment="1">
      <alignment vertical="center"/>
    </xf>
    <xf numFmtId="176" fontId="14" fillId="0" borderId="23" xfId="5" applyNumberFormat="1" applyFont="1" applyBorder="1" applyAlignment="1">
      <alignment horizontal="distributed" vertical="center"/>
    </xf>
    <xf numFmtId="176" fontId="14" fillId="0" borderId="13" xfId="5" applyNumberFormat="1" applyFont="1" applyBorder="1" applyAlignment="1">
      <alignment horizontal="right" vertical="center"/>
    </xf>
    <xf numFmtId="176" fontId="14" fillId="0" borderId="1" xfId="5" applyNumberFormat="1" applyFont="1" applyBorder="1" applyAlignment="1">
      <alignment horizontal="right" vertical="center"/>
    </xf>
    <xf numFmtId="176" fontId="14" fillId="0" borderId="0" xfId="5" applyNumberFormat="1" applyFont="1" applyAlignment="1">
      <alignment horizontal="right" vertical="center"/>
    </xf>
    <xf numFmtId="176" fontId="12" fillId="0" borderId="3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34" xfId="5" applyNumberFormat="1" applyFont="1" applyBorder="1" applyAlignment="1">
      <alignment vertical="top"/>
    </xf>
    <xf numFmtId="176" fontId="12" fillId="0" borderId="34" xfId="5" applyNumberFormat="1" applyFont="1" applyBorder="1" applyAlignment="1">
      <alignment horizontal="right" vertical="top"/>
    </xf>
    <xf numFmtId="176" fontId="14" fillId="0" borderId="0" xfId="5" applyNumberFormat="1" applyFont="1" applyAlignment="1">
      <alignment vertical="center"/>
    </xf>
    <xf numFmtId="56" fontId="12" fillId="0" borderId="1" xfId="5" applyNumberFormat="1" applyFont="1" applyBorder="1" applyAlignment="1">
      <alignment vertical="center"/>
    </xf>
    <xf numFmtId="0" fontId="12" fillId="0" borderId="40" xfId="5" applyFont="1" applyBorder="1" applyAlignment="1" applyProtection="1">
      <alignment horizontal="distributed" vertical="center"/>
      <protection locked="0"/>
    </xf>
    <xf numFmtId="0" fontId="12" fillId="0" borderId="0" xfId="5" applyFont="1" applyAlignment="1" applyProtection="1">
      <alignment horizontal="distributed" vertical="center"/>
      <protection locked="0"/>
    </xf>
    <xf numFmtId="0" fontId="12" fillId="0" borderId="40" xfId="5" applyFont="1" applyBorder="1" applyAlignment="1">
      <alignment horizontal="distributed" vertical="center"/>
    </xf>
    <xf numFmtId="4" fontId="12" fillId="0" borderId="45" xfId="5" applyNumberFormat="1" applyFont="1" applyBorder="1" applyAlignment="1">
      <alignment vertical="center"/>
    </xf>
    <xf numFmtId="0" fontId="32" fillId="0" borderId="0" xfId="5" applyFont="1" applyAlignment="1" applyProtection="1">
      <alignment horizontal="distributed" vertical="center"/>
      <protection locked="0"/>
    </xf>
    <xf numFmtId="0" fontId="12" fillId="0" borderId="0" xfId="5" applyFont="1" applyAlignment="1">
      <alignment horizontal="right" vertical="top" indent="1"/>
    </xf>
    <xf numFmtId="176" fontId="12" fillId="0" borderId="0" xfId="12" applyNumberFormat="1" applyFont="1">
      <alignment vertical="center"/>
    </xf>
    <xf numFmtId="176" fontId="8" fillId="0" borderId="0" xfId="12" applyNumberFormat="1" applyFont="1" applyAlignment="1">
      <alignment horizontal="right" vertical="top"/>
    </xf>
    <xf numFmtId="0" fontId="12" fillId="0" borderId="0" xfId="12" applyFont="1">
      <alignment vertical="center"/>
    </xf>
    <xf numFmtId="176" fontId="12" fillId="0" borderId="0" xfId="7" applyNumberFormat="1" applyFont="1" applyAlignment="1">
      <alignment horizontal="left" vertical="center"/>
    </xf>
    <xf numFmtId="176" fontId="12" fillId="0" borderId="0" xfId="7" applyNumberFormat="1" applyFont="1" applyAlignment="1">
      <alignment vertical="center"/>
    </xf>
    <xf numFmtId="176" fontId="12" fillId="0" borderId="0" xfId="7" applyNumberFormat="1" applyFont="1" applyAlignment="1">
      <alignment horizontal="right" vertical="center"/>
    </xf>
    <xf numFmtId="176" fontId="12" fillId="0" borderId="0" xfId="12" applyNumberFormat="1" applyFont="1" applyAlignment="1">
      <alignment horizontal="right"/>
    </xf>
    <xf numFmtId="176" fontId="12" fillId="0" borderId="46" xfId="12" applyNumberFormat="1" applyFont="1" applyBorder="1" applyAlignment="1">
      <alignment horizontal="right"/>
    </xf>
    <xf numFmtId="176" fontId="12" fillId="0" borderId="0" xfId="12" applyNumberFormat="1" applyFont="1" applyAlignment="1">
      <alignment horizontal="right" vertical="center"/>
    </xf>
    <xf numFmtId="176" fontId="12" fillId="0" borderId="47" xfId="7" applyNumberFormat="1" applyFont="1" applyBorder="1" applyAlignment="1">
      <alignment horizontal="center" vertical="center"/>
    </xf>
    <xf numFmtId="176" fontId="12" fillId="0" borderId="48" xfId="7" applyNumberFormat="1" applyFont="1" applyBorder="1" applyAlignment="1">
      <alignment horizontal="center" vertical="center"/>
    </xf>
    <xf numFmtId="176" fontId="12" fillId="0" borderId="49" xfId="7" applyNumberFormat="1" applyFont="1" applyBorder="1" applyAlignment="1">
      <alignment horizontal="center" vertical="center"/>
    </xf>
    <xf numFmtId="176" fontId="12" fillId="0" borderId="50" xfId="7" applyNumberFormat="1" applyFont="1" applyBorder="1" applyAlignment="1">
      <alignment horizontal="center" vertical="center"/>
    </xf>
    <xf numFmtId="176" fontId="12" fillId="0" borderId="0" xfId="7" applyNumberFormat="1" applyFont="1" applyAlignment="1">
      <alignment horizontal="center" vertical="center"/>
    </xf>
    <xf numFmtId="176" fontId="12" fillId="0" borderId="51" xfId="7" applyNumberFormat="1" applyFont="1" applyBorder="1" applyAlignment="1">
      <alignment horizontal="center" vertical="center"/>
    </xf>
    <xf numFmtId="176" fontId="12" fillId="0" borderId="52" xfId="7" applyNumberFormat="1" applyFont="1" applyBorder="1" applyAlignment="1">
      <alignment horizontal="left" vertical="center"/>
    </xf>
    <xf numFmtId="176" fontId="12" fillId="0" borderId="53" xfId="7" applyNumberFormat="1" applyFont="1" applyBorder="1" applyAlignment="1">
      <alignment horizontal="right" vertical="center"/>
    </xf>
    <xf numFmtId="176" fontId="12" fillId="0" borderId="54" xfId="7" applyNumberFormat="1" applyFont="1" applyBorder="1" applyAlignment="1">
      <alignment horizontal="right" vertical="center"/>
    </xf>
    <xf numFmtId="176" fontId="12" fillId="0" borderId="55" xfId="7" applyNumberFormat="1" applyFont="1" applyBorder="1" applyAlignment="1">
      <alignment vertical="center"/>
    </xf>
    <xf numFmtId="176" fontId="12" fillId="0" borderId="56" xfId="7" applyNumberFormat="1" applyFont="1" applyBorder="1" applyAlignment="1">
      <alignment vertical="center"/>
    </xf>
    <xf numFmtId="176" fontId="12" fillId="0" borderId="57" xfId="7" applyNumberFormat="1" applyFont="1" applyBorder="1" applyAlignment="1">
      <alignment horizontal="left" vertical="center"/>
    </xf>
    <xf numFmtId="176" fontId="12" fillId="0" borderId="58" xfId="7" applyNumberFormat="1" applyFont="1" applyBorder="1" applyAlignment="1">
      <alignment vertical="center"/>
    </xf>
    <xf numFmtId="176" fontId="12" fillId="0" borderId="59" xfId="7" applyNumberFormat="1" applyFont="1" applyBorder="1" applyAlignment="1">
      <alignment vertical="center"/>
    </xf>
    <xf numFmtId="176" fontId="12" fillId="0" borderId="11" xfId="7" applyNumberFormat="1" applyFont="1" applyBorder="1" applyAlignment="1">
      <alignment horizontal="left" vertical="center"/>
    </xf>
    <xf numFmtId="176" fontId="12" fillId="0" borderId="38" xfId="7" applyNumberFormat="1" applyFont="1" applyBorder="1" applyAlignment="1">
      <alignment vertical="center"/>
    </xf>
    <xf numFmtId="176" fontId="12" fillId="0" borderId="38" xfId="12" applyNumberFormat="1" applyFont="1" applyBorder="1">
      <alignment vertical="center"/>
    </xf>
    <xf numFmtId="176" fontId="12" fillId="0" borderId="21" xfId="12" applyNumberFormat="1" applyFont="1" applyBorder="1" applyAlignment="1">
      <alignment horizontal="left" vertical="center"/>
    </xf>
    <xf numFmtId="176" fontId="12" fillId="0" borderId="52" xfId="7" applyNumberFormat="1" applyFont="1" applyBorder="1" applyAlignment="1">
      <alignment horizontal="right" vertical="center"/>
    </xf>
    <xf numFmtId="176" fontId="12" fillId="0" borderId="11" xfId="12" applyNumberFormat="1" applyFont="1" applyBorder="1" applyAlignment="1">
      <alignment horizontal="left" vertical="center"/>
    </xf>
    <xf numFmtId="176" fontId="12" fillId="0" borderId="10" xfId="7" applyNumberFormat="1" applyFont="1" applyBorder="1" applyAlignment="1">
      <alignment horizontal="right" vertical="center"/>
    </xf>
    <xf numFmtId="176" fontId="12" fillId="0" borderId="11" xfId="12" applyNumberFormat="1" applyFont="1" applyBorder="1" applyAlignment="1">
      <alignment horizontal="right" vertical="center"/>
    </xf>
    <xf numFmtId="176" fontId="12" fillId="0" borderId="11" xfId="7" applyNumberFormat="1" applyFont="1" applyBorder="1" applyAlignment="1">
      <alignment horizontal="right" vertical="center"/>
    </xf>
    <xf numFmtId="176" fontId="12" fillId="0" borderId="22" xfId="12" applyNumberFormat="1" applyFont="1" applyBorder="1">
      <alignment vertical="center"/>
    </xf>
    <xf numFmtId="176" fontId="12" fillId="0" borderId="12" xfId="7" applyNumberFormat="1" applyFont="1" applyBorder="1" applyAlignment="1">
      <alignment horizontal="left" vertical="center"/>
    </xf>
    <xf numFmtId="176" fontId="12" fillId="0" borderId="1" xfId="7" applyNumberFormat="1" applyFont="1" applyBorder="1" applyAlignment="1">
      <alignment horizontal="right" vertical="center"/>
    </xf>
    <xf numFmtId="176" fontId="12" fillId="0" borderId="60" xfId="7" applyNumberFormat="1" applyFont="1" applyBorder="1" applyAlignment="1">
      <alignment horizontal="left" vertical="center"/>
    </xf>
    <xf numFmtId="176" fontId="12" fillId="0" borderId="61" xfId="7" applyNumberFormat="1" applyFont="1" applyBorder="1" applyAlignment="1">
      <alignment horizontal="right" vertical="center"/>
    </xf>
    <xf numFmtId="176" fontId="12" fillId="0" borderId="45" xfId="7" applyNumberFormat="1" applyFont="1" applyBorder="1" applyAlignment="1">
      <alignment horizontal="right" vertical="center"/>
    </xf>
    <xf numFmtId="176" fontId="12" fillId="0" borderId="0" xfId="12" applyNumberFormat="1" applyFont="1" applyAlignment="1">
      <alignment horizontal="right" vertical="top"/>
    </xf>
    <xf numFmtId="3" fontId="12" fillId="0" borderId="0" xfId="7" applyNumberFormat="1" applyFont="1"/>
    <xf numFmtId="0" fontId="8" fillId="0" borderId="0" xfId="13" applyFont="1" applyAlignment="1">
      <alignment vertical="top"/>
    </xf>
    <xf numFmtId="0" fontId="12" fillId="0" borderId="0" xfId="13" applyFont="1">
      <alignment vertical="center"/>
    </xf>
    <xf numFmtId="0" fontId="7" fillId="0" borderId="0" xfId="13">
      <alignment vertical="center"/>
    </xf>
    <xf numFmtId="49" fontId="33" fillId="0" borderId="0" xfId="14" applyNumberFormat="1" applyFont="1" applyAlignment="1">
      <alignment horizontal="left" vertical="center"/>
    </xf>
    <xf numFmtId="186" fontId="35" fillId="0" borderId="0" xfId="14" applyNumberFormat="1" applyFont="1" applyAlignment="1">
      <alignment horizontal="centerContinuous" vertical="center"/>
    </xf>
    <xf numFmtId="187" fontId="12" fillId="0" borderId="0" xfId="15" applyNumberFormat="1" applyFont="1" applyAlignment="1">
      <alignment horizontal="centerContinuous" vertical="center"/>
    </xf>
    <xf numFmtId="188" fontId="12" fillId="0" borderId="0" xfId="15" applyNumberFormat="1" applyFont="1" applyAlignment="1">
      <alignment horizontal="centerContinuous" vertical="center"/>
    </xf>
    <xf numFmtId="49" fontId="24" fillId="0" borderId="0" xfId="14" applyNumberFormat="1" applyFont="1" applyAlignment="1">
      <alignment vertical="center"/>
    </xf>
    <xf numFmtId="186" fontId="24" fillId="0" borderId="0" xfId="14" applyNumberFormat="1" applyFont="1" applyAlignment="1">
      <alignment horizontal="right" vertical="center"/>
    </xf>
    <xf numFmtId="187" fontId="24" fillId="0" borderId="0" xfId="14" applyNumberFormat="1" applyFont="1" applyAlignment="1">
      <alignment horizontal="right" vertical="center"/>
    </xf>
    <xf numFmtId="188" fontId="24" fillId="0" borderId="0" xfId="14" applyNumberFormat="1" applyFont="1" applyAlignment="1">
      <alignment horizontal="right" vertical="center"/>
    </xf>
    <xf numFmtId="0" fontId="12" fillId="0" borderId="34" xfId="13" applyFont="1" applyBorder="1" applyAlignment="1">
      <alignment horizontal="center" vertical="center"/>
    </xf>
    <xf numFmtId="49" fontId="24" fillId="0" borderId="42" xfId="14" applyNumberFormat="1" applyFont="1" applyBorder="1" applyAlignment="1">
      <alignment horizontal="center" vertical="center"/>
    </xf>
    <xf numFmtId="186" fontId="24" fillId="0" borderId="42" xfId="14" applyNumberFormat="1" applyFont="1" applyBorder="1" applyAlignment="1">
      <alignment horizontal="center" vertical="center"/>
    </xf>
    <xf numFmtId="187" fontId="12" fillId="0" borderId="42" xfId="15" applyNumberFormat="1" applyFont="1" applyBorder="1" applyAlignment="1">
      <alignment horizontal="center" vertical="center"/>
    </xf>
    <xf numFmtId="188" fontId="12" fillId="0" borderId="34" xfId="15" applyNumberFormat="1" applyFont="1" applyBorder="1" applyAlignment="1">
      <alignment horizontal="center" vertical="center"/>
    </xf>
    <xf numFmtId="0" fontId="12" fillId="0" borderId="0" xfId="13" applyFont="1" applyAlignment="1">
      <alignment horizontal="center" vertical="center"/>
    </xf>
    <xf numFmtId="49" fontId="24" fillId="0" borderId="21" xfId="14" applyNumberFormat="1" applyFont="1" applyBorder="1" applyAlignment="1">
      <alignment horizontal="center" vertical="center"/>
    </xf>
    <xf numFmtId="186" fontId="24" fillId="0" borderId="21" xfId="14" applyNumberFormat="1" applyFont="1" applyBorder="1" applyAlignment="1">
      <alignment horizontal="center" vertical="center"/>
    </xf>
    <xf numFmtId="188" fontId="12" fillId="0" borderId="21" xfId="15" applyNumberFormat="1" applyFont="1" applyBorder="1" applyAlignment="1">
      <alignment horizontal="center" vertical="center"/>
    </xf>
    <xf numFmtId="188" fontId="12" fillId="0" borderId="0" xfId="15" applyNumberFormat="1" applyFont="1" applyAlignment="1">
      <alignment horizontal="center" vertical="center"/>
    </xf>
    <xf numFmtId="0" fontId="12" fillId="0" borderId="18" xfId="13" applyFont="1" applyBorder="1" applyAlignment="1">
      <alignment horizontal="center" vertical="center"/>
    </xf>
    <xf numFmtId="49" fontId="24" fillId="0" borderId="22" xfId="14" applyNumberFormat="1" applyFont="1" applyBorder="1" applyAlignment="1">
      <alignment horizontal="center" vertical="center"/>
    </xf>
    <xf numFmtId="186" fontId="12" fillId="0" borderId="22" xfId="16" applyNumberFormat="1" applyFont="1" applyBorder="1" applyAlignment="1">
      <alignment horizontal="center" vertical="center"/>
    </xf>
    <xf numFmtId="187" fontId="12" fillId="0" borderId="22" xfId="15" applyNumberFormat="1" applyFont="1" applyBorder="1" applyAlignment="1">
      <alignment horizontal="center" vertical="center"/>
    </xf>
    <xf numFmtId="188" fontId="12" fillId="0" borderId="18" xfId="16" applyNumberFormat="1" applyFont="1" applyBorder="1" applyAlignment="1">
      <alignment horizontal="center" vertical="center"/>
    </xf>
    <xf numFmtId="49" fontId="24" fillId="0" borderId="0" xfId="14" applyNumberFormat="1" applyFont="1" applyAlignment="1">
      <alignment horizontal="center" vertical="center"/>
    </xf>
    <xf numFmtId="49" fontId="24" fillId="0" borderId="14" xfId="14" applyNumberFormat="1" applyFont="1" applyBorder="1" applyAlignment="1">
      <alignment vertical="center"/>
    </xf>
    <xf numFmtId="186" fontId="12" fillId="0" borderId="15" xfId="16" applyNumberFormat="1" applyFont="1" applyBorder="1" applyAlignment="1">
      <alignment horizontal="right" vertical="center"/>
    </xf>
    <xf numFmtId="187" fontId="12" fillId="0" borderId="15" xfId="15" applyNumberFormat="1" applyFont="1" applyBorder="1" applyAlignment="1">
      <alignment horizontal="right" vertical="center"/>
    </xf>
    <xf numFmtId="188" fontId="12" fillId="0" borderId="15" xfId="16" applyNumberFormat="1" applyFont="1" applyBorder="1" applyAlignment="1">
      <alignment horizontal="right" vertical="center"/>
    </xf>
    <xf numFmtId="49" fontId="24" fillId="0" borderId="17" xfId="14" applyNumberFormat="1" applyFont="1" applyBorder="1" applyAlignment="1">
      <alignment horizontal="left" vertical="center"/>
    </xf>
    <xf numFmtId="186" fontId="12" fillId="0" borderId="18" xfId="16" applyNumberFormat="1" applyFont="1" applyBorder="1" applyAlignment="1">
      <alignment horizontal="right" vertical="center"/>
    </xf>
    <xf numFmtId="189" fontId="12" fillId="0" borderId="18" xfId="15" applyNumberFormat="1" applyFont="1" applyBorder="1" applyAlignment="1">
      <alignment horizontal="right" vertical="center"/>
    </xf>
    <xf numFmtId="188" fontId="12" fillId="0" borderId="18" xfId="16" applyNumberFormat="1" applyFont="1" applyBorder="1" applyAlignment="1">
      <alignment horizontal="right" vertical="center"/>
    </xf>
    <xf numFmtId="0" fontId="12" fillId="0" borderId="16" xfId="13" applyFont="1" applyBorder="1" applyAlignment="1">
      <alignment horizontal="center" vertical="center"/>
    </xf>
    <xf numFmtId="0" fontId="12" fillId="0" borderId="19" xfId="13" applyFont="1" applyBorder="1" applyAlignment="1">
      <alignment horizontal="center" vertical="center"/>
    </xf>
    <xf numFmtId="190" fontId="12" fillId="0" borderId="15" xfId="15" quotePrefix="1" applyNumberFormat="1" applyFont="1" applyBorder="1" applyAlignment="1">
      <alignment horizontal="right" vertical="center"/>
    </xf>
    <xf numFmtId="187" fontId="12" fillId="0" borderId="15" xfId="15" quotePrefix="1" applyNumberFormat="1" applyFont="1" applyBorder="1" applyAlignment="1">
      <alignment horizontal="right" vertical="center"/>
    </xf>
    <xf numFmtId="188" fontId="12" fillId="0" borderId="15" xfId="15" quotePrefix="1" applyNumberFormat="1" applyFont="1" applyBorder="1" applyAlignment="1">
      <alignment horizontal="right" vertical="center"/>
    </xf>
    <xf numFmtId="190" fontId="12" fillId="0" borderId="18" xfId="15" quotePrefix="1" applyNumberFormat="1" applyFont="1" applyBorder="1" applyAlignment="1">
      <alignment horizontal="right" vertical="center"/>
    </xf>
    <xf numFmtId="187" fontId="12" fillId="0" borderId="18" xfId="15" quotePrefix="1" applyNumberFormat="1" applyFont="1" applyBorder="1" applyAlignment="1">
      <alignment horizontal="right" vertical="center"/>
    </xf>
    <xf numFmtId="188" fontId="12" fillId="0" borderId="18" xfId="15" quotePrefix="1" applyNumberFormat="1" applyFont="1" applyBorder="1" applyAlignment="1">
      <alignment horizontal="right" vertical="center"/>
    </xf>
    <xf numFmtId="49" fontId="24" fillId="0" borderId="10" xfId="14" applyNumberFormat="1" applyFont="1" applyBorder="1" applyAlignment="1">
      <alignment horizontal="left" vertical="center"/>
    </xf>
    <xf numFmtId="186" fontId="12" fillId="0" borderId="15" xfId="15" quotePrefix="1" applyNumberFormat="1" applyFont="1" applyBorder="1" applyAlignment="1">
      <alignment horizontal="right" vertical="center"/>
    </xf>
    <xf numFmtId="187" fontId="12" fillId="0" borderId="0" xfId="15" quotePrefix="1" applyNumberFormat="1" applyFont="1" applyAlignment="1">
      <alignment horizontal="right" vertical="center"/>
    </xf>
    <xf numFmtId="188" fontId="12" fillId="0" borderId="0" xfId="15" quotePrefix="1" applyNumberFormat="1" applyFont="1" applyAlignment="1">
      <alignment horizontal="right" vertical="center"/>
    </xf>
    <xf numFmtId="186" fontId="24" fillId="0" borderId="18" xfId="14" quotePrefix="1" applyNumberFormat="1" applyFont="1" applyBorder="1" applyAlignment="1">
      <alignment horizontal="right" vertical="center"/>
    </xf>
    <xf numFmtId="187" fontId="24" fillId="0" borderId="18" xfId="14" quotePrefix="1" applyNumberFormat="1" applyFont="1" applyBorder="1" applyAlignment="1">
      <alignment horizontal="right" vertical="center"/>
    </xf>
    <xf numFmtId="188" fontId="24" fillId="0" borderId="18" xfId="14" quotePrefix="1" applyNumberFormat="1" applyFont="1" applyBorder="1" applyAlignment="1">
      <alignment horizontal="right" vertical="center"/>
    </xf>
    <xf numFmtId="191" fontId="24" fillId="0" borderId="0" xfId="14" applyNumberFormat="1" applyFont="1" applyAlignment="1">
      <alignment vertical="center"/>
    </xf>
    <xf numFmtId="49" fontId="24" fillId="0" borderId="14" xfId="14" applyNumberFormat="1" applyFont="1" applyBorder="1" applyAlignment="1">
      <alignment horizontal="left" vertical="center"/>
    </xf>
    <xf numFmtId="0" fontId="12" fillId="0" borderId="0" xfId="16" applyFont="1" applyAlignment="1">
      <alignment vertical="center"/>
    </xf>
    <xf numFmtId="0" fontId="12" fillId="0" borderId="12" xfId="13" applyFont="1" applyBorder="1" applyAlignment="1">
      <alignment horizontal="center" vertical="center"/>
    </xf>
    <xf numFmtId="49" fontId="24" fillId="0" borderId="13" xfId="14" applyNumberFormat="1" applyFont="1" applyBorder="1" applyAlignment="1">
      <alignment horizontal="left" vertical="center"/>
    </xf>
    <xf numFmtId="186" fontId="24" fillId="0" borderId="1" xfId="14" quotePrefix="1" applyNumberFormat="1" applyFont="1" applyBorder="1" applyAlignment="1">
      <alignment horizontal="right" vertical="center"/>
    </xf>
    <xf numFmtId="187" fontId="24" fillId="0" borderId="1" xfId="14" quotePrefix="1" applyNumberFormat="1" applyFont="1" applyBorder="1" applyAlignment="1">
      <alignment horizontal="right" vertical="center"/>
    </xf>
    <xf numFmtId="188" fontId="24" fillId="0" borderId="1" xfId="14" quotePrefix="1" applyNumberFormat="1" applyFont="1" applyBorder="1" applyAlignment="1">
      <alignment horizontal="right" vertical="center"/>
    </xf>
    <xf numFmtId="0" fontId="12" fillId="0" borderId="0" xfId="16" applyFont="1" applyAlignment="1">
      <alignment horizontal="right" vertical="top" indent="1"/>
    </xf>
    <xf numFmtId="0" fontId="12" fillId="0" borderId="0" xfId="16" applyFont="1" applyAlignment="1">
      <alignment horizontal="right" vertical="center"/>
    </xf>
    <xf numFmtId="0" fontId="12" fillId="0" borderId="0" xfId="16" applyFont="1" applyAlignment="1">
      <alignment horizontal="right" vertical="center" indent="1"/>
    </xf>
  </cellXfs>
  <cellStyles count="17">
    <cellStyle name="パーセント" xfId="2" builtinId="5"/>
    <cellStyle name="桁区切り" xfId="1" builtinId="6"/>
    <cellStyle name="桁区切り 2" xfId="3" xr:uid="{661C637A-B02C-439A-9D98-B24440455216}"/>
    <cellStyle name="桁区切り 2 2" xfId="9" xr:uid="{9D504C6F-D10F-4622-852C-C0E129B005CA}"/>
    <cellStyle name="桁区切り 5" xfId="11" xr:uid="{1E0B5E1A-9A5D-4D1D-A45E-6425B5FC6575}"/>
    <cellStyle name="標準" xfId="0" builtinId="0"/>
    <cellStyle name="標準 2" xfId="4" xr:uid="{0A78E5F1-A666-4A93-B4FD-3BAA38BC7A89}"/>
    <cellStyle name="標準 2 2" xfId="5" xr:uid="{B747CB87-1A0B-4F31-B34F-48AAC6946543}"/>
    <cellStyle name="標準 3" xfId="6" xr:uid="{6AB99D3C-7A37-41FF-A0F0-FC6C753CE15D}"/>
    <cellStyle name="標準 4" xfId="13" xr:uid="{D706F961-DEB1-44BF-B4BD-399EF7CC7E99}"/>
    <cellStyle name="標準_02累年要覧分（人口）" xfId="8" xr:uid="{A5D04AD4-967E-4062-94DE-EDB07CFE79C2}"/>
    <cellStyle name="標準_02累年要覧分（人口）_人口動態" xfId="10" xr:uid="{C6C1459D-4D24-4A82-9FD7-9D8545FF88A9}"/>
    <cellStyle name="標準_JB16" xfId="14" xr:uid="{7F92D4AF-57CF-4D3E-8438-E3B20AC2C4C1}"/>
    <cellStyle name="標準_Sheet2" xfId="16" xr:uid="{E3CB6D09-0342-4DCB-BC54-DBA9757D4BC0}"/>
    <cellStyle name="標準_外国人登録国籍別" xfId="12" xr:uid="{BC741F5A-67EC-495B-B6C2-E38F570373EE}"/>
    <cellStyle name="標準_住基人口統計システム" xfId="7" xr:uid="{3A2F2D86-A14C-4F73-A4C3-6F466953E791}"/>
    <cellStyle name="標準_第7表" xfId="15" xr:uid="{29AF7166-B92A-46DC-8AEC-C22A0F88CB4F}"/>
  </cellStyles>
  <dxfs count="2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u val="none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4663238963713"/>
          <c:y val="2.30961298377028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975444229324993E-2"/>
          <c:y val="6.8638115104511607E-2"/>
          <c:w val="0.85010352174457948"/>
          <c:h val="0.908240254028322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人口ピラミッド!$E$4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人口ピラミッド!$D$5:$D$114</c:f>
              <c:numCache>
                <c:formatCode>General</c:formatCode>
                <c:ptCount val="1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</c:numCache>
            </c:numRef>
          </c:cat>
          <c:val>
            <c:numRef>
              <c:f>人口ピラミッド!$E$5:$E$114</c:f>
              <c:numCache>
                <c:formatCode>#,##0_ </c:formatCode>
                <c:ptCount val="110"/>
                <c:pt idx="0">
                  <c:v>188</c:v>
                </c:pt>
                <c:pt idx="1">
                  <c:v>212</c:v>
                </c:pt>
                <c:pt idx="2">
                  <c:v>246</c:v>
                </c:pt>
                <c:pt idx="3">
                  <c:v>238</c:v>
                </c:pt>
                <c:pt idx="4">
                  <c:v>233</c:v>
                </c:pt>
                <c:pt idx="5">
                  <c:v>266</c:v>
                </c:pt>
                <c:pt idx="6">
                  <c:v>286</c:v>
                </c:pt>
                <c:pt idx="7">
                  <c:v>279</c:v>
                </c:pt>
                <c:pt idx="8">
                  <c:v>320</c:v>
                </c:pt>
                <c:pt idx="9">
                  <c:v>317</c:v>
                </c:pt>
                <c:pt idx="10">
                  <c:v>331</c:v>
                </c:pt>
                <c:pt idx="11">
                  <c:v>341</c:v>
                </c:pt>
                <c:pt idx="12">
                  <c:v>329</c:v>
                </c:pt>
                <c:pt idx="13">
                  <c:v>340</c:v>
                </c:pt>
                <c:pt idx="14">
                  <c:v>357</c:v>
                </c:pt>
                <c:pt idx="15">
                  <c:v>383</c:v>
                </c:pt>
                <c:pt idx="16">
                  <c:v>382</c:v>
                </c:pt>
                <c:pt idx="17">
                  <c:v>343</c:v>
                </c:pt>
                <c:pt idx="18">
                  <c:v>371</c:v>
                </c:pt>
                <c:pt idx="19">
                  <c:v>336</c:v>
                </c:pt>
                <c:pt idx="20">
                  <c:v>380</c:v>
                </c:pt>
                <c:pt idx="21">
                  <c:v>341</c:v>
                </c:pt>
                <c:pt idx="22">
                  <c:v>330</c:v>
                </c:pt>
                <c:pt idx="23">
                  <c:v>427</c:v>
                </c:pt>
                <c:pt idx="24">
                  <c:v>359</c:v>
                </c:pt>
                <c:pt idx="25">
                  <c:v>348</c:v>
                </c:pt>
                <c:pt idx="26">
                  <c:v>376</c:v>
                </c:pt>
                <c:pt idx="27">
                  <c:v>336</c:v>
                </c:pt>
                <c:pt idx="28">
                  <c:v>356</c:v>
                </c:pt>
                <c:pt idx="29">
                  <c:v>326</c:v>
                </c:pt>
                <c:pt idx="30">
                  <c:v>298</c:v>
                </c:pt>
                <c:pt idx="31">
                  <c:v>298</c:v>
                </c:pt>
                <c:pt idx="32">
                  <c:v>395</c:v>
                </c:pt>
                <c:pt idx="33">
                  <c:v>385</c:v>
                </c:pt>
                <c:pt idx="34">
                  <c:v>423</c:v>
                </c:pt>
                <c:pt idx="35">
                  <c:v>394</c:v>
                </c:pt>
                <c:pt idx="36">
                  <c:v>408</c:v>
                </c:pt>
                <c:pt idx="37">
                  <c:v>435</c:v>
                </c:pt>
                <c:pt idx="38">
                  <c:v>448</c:v>
                </c:pt>
                <c:pt idx="39">
                  <c:v>446</c:v>
                </c:pt>
                <c:pt idx="40">
                  <c:v>432</c:v>
                </c:pt>
                <c:pt idx="41">
                  <c:v>454</c:v>
                </c:pt>
                <c:pt idx="42">
                  <c:v>440</c:v>
                </c:pt>
                <c:pt idx="43">
                  <c:v>472</c:v>
                </c:pt>
                <c:pt idx="44">
                  <c:v>503</c:v>
                </c:pt>
                <c:pt idx="45">
                  <c:v>546</c:v>
                </c:pt>
                <c:pt idx="46">
                  <c:v>529</c:v>
                </c:pt>
                <c:pt idx="47">
                  <c:v>505</c:v>
                </c:pt>
                <c:pt idx="48">
                  <c:v>547</c:v>
                </c:pt>
                <c:pt idx="49">
                  <c:v>573</c:v>
                </c:pt>
                <c:pt idx="50">
                  <c:v>610</c:v>
                </c:pt>
                <c:pt idx="51">
                  <c:v>586</c:v>
                </c:pt>
                <c:pt idx="52">
                  <c:v>570</c:v>
                </c:pt>
                <c:pt idx="53">
                  <c:v>538</c:v>
                </c:pt>
                <c:pt idx="54">
                  <c:v>520</c:v>
                </c:pt>
                <c:pt idx="55">
                  <c:v>527</c:v>
                </c:pt>
                <c:pt idx="56">
                  <c:v>571</c:v>
                </c:pt>
                <c:pt idx="57">
                  <c:v>476</c:v>
                </c:pt>
                <c:pt idx="58">
                  <c:v>500</c:v>
                </c:pt>
                <c:pt idx="59">
                  <c:v>561</c:v>
                </c:pt>
                <c:pt idx="60">
                  <c:v>528</c:v>
                </c:pt>
                <c:pt idx="61">
                  <c:v>553</c:v>
                </c:pt>
                <c:pt idx="62">
                  <c:v>578</c:v>
                </c:pt>
                <c:pt idx="63">
                  <c:v>572</c:v>
                </c:pt>
                <c:pt idx="64">
                  <c:v>532</c:v>
                </c:pt>
                <c:pt idx="65">
                  <c:v>610</c:v>
                </c:pt>
                <c:pt idx="66">
                  <c:v>547</c:v>
                </c:pt>
                <c:pt idx="67">
                  <c:v>579</c:v>
                </c:pt>
                <c:pt idx="68">
                  <c:v>588</c:v>
                </c:pt>
                <c:pt idx="69">
                  <c:v>611</c:v>
                </c:pt>
                <c:pt idx="70">
                  <c:v>661</c:v>
                </c:pt>
                <c:pt idx="71">
                  <c:v>711</c:v>
                </c:pt>
                <c:pt idx="72">
                  <c:v>692</c:v>
                </c:pt>
                <c:pt idx="73">
                  <c:v>697</c:v>
                </c:pt>
                <c:pt idx="74">
                  <c:v>789</c:v>
                </c:pt>
                <c:pt idx="75">
                  <c:v>881</c:v>
                </c:pt>
                <c:pt idx="76">
                  <c:v>830</c:v>
                </c:pt>
                <c:pt idx="77">
                  <c:v>613</c:v>
                </c:pt>
                <c:pt idx="78">
                  <c:v>359</c:v>
                </c:pt>
                <c:pt idx="79">
                  <c:v>487</c:v>
                </c:pt>
                <c:pt idx="80">
                  <c:v>586</c:v>
                </c:pt>
                <c:pt idx="81">
                  <c:v>559</c:v>
                </c:pt>
                <c:pt idx="82">
                  <c:v>569</c:v>
                </c:pt>
                <c:pt idx="83">
                  <c:v>581</c:v>
                </c:pt>
                <c:pt idx="84">
                  <c:v>438</c:v>
                </c:pt>
                <c:pt idx="85">
                  <c:v>401</c:v>
                </c:pt>
                <c:pt idx="86">
                  <c:v>466</c:v>
                </c:pt>
                <c:pt idx="87">
                  <c:v>469</c:v>
                </c:pt>
                <c:pt idx="88">
                  <c:v>384</c:v>
                </c:pt>
                <c:pt idx="89">
                  <c:v>386</c:v>
                </c:pt>
                <c:pt idx="90">
                  <c:v>341</c:v>
                </c:pt>
                <c:pt idx="91">
                  <c:v>308</c:v>
                </c:pt>
                <c:pt idx="92">
                  <c:v>302</c:v>
                </c:pt>
                <c:pt idx="93">
                  <c:v>238</c:v>
                </c:pt>
                <c:pt idx="94">
                  <c:v>182</c:v>
                </c:pt>
                <c:pt idx="95">
                  <c:v>177</c:v>
                </c:pt>
                <c:pt idx="96">
                  <c:v>140</c:v>
                </c:pt>
                <c:pt idx="97">
                  <c:v>88</c:v>
                </c:pt>
                <c:pt idx="98">
                  <c:v>83</c:v>
                </c:pt>
                <c:pt idx="99">
                  <c:v>50</c:v>
                </c:pt>
                <c:pt idx="100">
                  <c:v>38</c:v>
                </c:pt>
                <c:pt idx="101">
                  <c:v>23</c:v>
                </c:pt>
                <c:pt idx="102">
                  <c:v>14</c:v>
                </c:pt>
                <c:pt idx="103">
                  <c:v>8</c:v>
                </c:pt>
                <c:pt idx="104">
                  <c:v>2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C-4590-B0ED-AC77423A0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93824"/>
        <c:axId val="92218112"/>
      </c:barChart>
      <c:catAx>
        <c:axId val="3169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922181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2218112"/>
        <c:scaling>
          <c:orientation val="minMax"/>
          <c:max val="1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69382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8094781452339"/>
          <c:y val="8.3056613139491309E-2"/>
          <c:w val="0.57715487337455518"/>
          <c:h val="0.77740989898563861"/>
        </c:manualLayout>
      </c:layout>
      <c:lineChart>
        <c:grouping val="standard"/>
        <c:varyColors val="0"/>
        <c:ser>
          <c:idx val="0"/>
          <c:order val="0"/>
          <c:tx>
            <c:v>昼間人口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'10'!$S$8:$AA$8</c:f>
              <c:strCache>
                <c:ptCount val="9"/>
                <c:pt idx="0">
                  <c:v>S55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R2</c:v>
                </c:pt>
              </c:strCache>
            </c:strRef>
          </c:cat>
          <c:val>
            <c:numRef>
              <c:f>'10'!$S$9:$AA$9</c:f>
              <c:numCache>
                <c:formatCode>General</c:formatCode>
                <c:ptCount val="9"/>
                <c:pt idx="0">
                  <c:v>90361</c:v>
                </c:pt>
                <c:pt idx="1">
                  <c:v>92081</c:v>
                </c:pt>
                <c:pt idx="2">
                  <c:v>94371</c:v>
                </c:pt>
                <c:pt idx="3">
                  <c:v>100042</c:v>
                </c:pt>
                <c:pt idx="4">
                  <c:v>101978</c:v>
                </c:pt>
                <c:pt idx="5">
                  <c:v>103405</c:v>
                </c:pt>
                <c:pt idx="6">
                  <c:v>101252</c:v>
                </c:pt>
                <c:pt idx="7">
                  <c:v>95426</c:v>
                </c:pt>
                <c:pt idx="8">
                  <c:v>94910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B-43D9-B428-F6710F16F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26848"/>
        <c:axId val="116128768"/>
      </c:lineChart>
      <c:catAx>
        <c:axId val="11612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12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128768"/>
        <c:scaling>
          <c:orientation val="minMax"/>
          <c:min val="850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6232473842123699"/>
              <c:y val="1.6611221469656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126848"/>
        <c:crosses val="autoZero"/>
        <c:crossBetween val="between"/>
        <c:majorUnit val="5000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28964802997302"/>
          <c:y val="0.431894311083455"/>
          <c:w val="0.20968742543545693"/>
          <c:h val="6.31229606937430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layout>
        <c:manualLayout>
          <c:xMode val="edge"/>
          <c:yMode val="edge"/>
          <c:x val="6.3752468099957452E-2"/>
          <c:y val="9.7385826771653528E-2"/>
        </c:manualLayout>
      </c:layout>
      <c:overlay val="0"/>
      <c:txPr>
        <a:bodyPr/>
        <a:lstStyle/>
        <a:p>
          <a:pPr>
            <a:defRPr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222261751234046"/>
          <c:y val="0.24313772046898069"/>
          <c:w val="0.5573780406457064"/>
          <c:h val="0.60000114889925882"/>
        </c:manualLayout>
      </c:layout>
      <c:pieChart>
        <c:varyColors val="1"/>
        <c:ser>
          <c:idx val="0"/>
          <c:order val="0"/>
          <c:tx>
            <c:strRef>
              <c:f>'13'!$AC$4</c:f>
              <c:strCache>
                <c:ptCount val="1"/>
                <c:pt idx="0">
                  <c:v>転出</c:v>
                </c:pt>
              </c:strCache>
            </c:strRef>
          </c:tx>
          <c:dPt>
            <c:idx val="0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01-6A8B-4E3A-952D-02C49021DC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6A8B-4E3A-952D-02C49021DC26}"/>
              </c:ext>
            </c:extLst>
          </c:dPt>
          <c:dPt>
            <c:idx val="2"/>
            <c:bubble3D val="0"/>
            <c:spPr>
              <a:pattFill prst="dashHorz">
                <a:fgClr>
                  <a:srgbClr val="CCCCFF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6A8B-4E3A-952D-02C49021DC26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</c:spPr>
            <c:extLst>
              <c:ext xmlns:c16="http://schemas.microsoft.com/office/drawing/2014/chart" uri="{C3380CC4-5D6E-409C-BE32-E72D297353CC}">
                <c16:uniqueId val="{00000006-6A8B-4E3A-952D-02C49021DC2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6A8B-4E3A-952D-02C49021DC2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6A8B-4E3A-952D-02C49021DC2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6A8B-4E3A-952D-02C49021DC2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6A8B-4E3A-952D-02C49021DC2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B-6A8B-4E3A-952D-02C49021DC2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6A8B-4E3A-952D-02C49021DC2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D-6A8B-4E3A-952D-02C49021DC2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6A8B-4E3A-952D-02C49021DC26}"/>
              </c:ext>
            </c:extLst>
          </c:dPt>
          <c:dLbls>
            <c:dLbl>
              <c:idx val="0"/>
              <c:layout>
                <c:manualLayout>
                  <c:x val="-0.13539721469242574"/>
                  <c:y val="9.3043075497915698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8B-4E3A-952D-02C49021DC26}"/>
                </c:ext>
              </c:extLst>
            </c:dLbl>
            <c:dLbl>
              <c:idx val="1"/>
              <c:layout>
                <c:manualLayout>
                  <c:x val="-0.11155362410299806"/>
                  <c:y val="-8.8202974628171477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8B-4E3A-952D-02C49021DC26}"/>
                </c:ext>
              </c:extLst>
            </c:dLbl>
            <c:dLbl>
              <c:idx val="2"/>
              <c:layout>
                <c:manualLayout>
                  <c:x val="-2.9826217078056501E-2"/>
                  <c:y val="-0.12849240903710565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8B-4E3A-952D-02C49021DC26}"/>
                </c:ext>
              </c:extLst>
            </c:dLbl>
            <c:dLbl>
              <c:idx val="3"/>
              <c:layout>
                <c:manualLayout>
                  <c:x val="6.3216442207019205E-2"/>
                  <c:y val="-8.815830374144408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8B-4E3A-952D-02C49021DC26}"/>
                </c:ext>
              </c:extLst>
            </c:dLbl>
            <c:dLbl>
              <c:idx val="4"/>
              <c:layout>
                <c:manualLayout>
                  <c:x val="-1.2123211374534468E-2"/>
                  <c:y val="-8.15398075240595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8B-4E3A-952D-02C49021DC26}"/>
                </c:ext>
              </c:extLst>
            </c:dLbl>
            <c:dLbl>
              <c:idx val="5"/>
              <c:layout>
                <c:manualLayout>
                  <c:x val="-2.1761733335245663E-2"/>
                  <c:y val="5.8720601101332924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8B-4E3A-952D-02C49021DC26}"/>
                </c:ext>
              </c:extLst>
            </c:dLbl>
            <c:dLbl>
              <c:idx val="6"/>
              <c:layout>
                <c:manualLayout>
                  <c:x val="-8.5521277053483072E-3"/>
                  <c:y val="2.9604240646389788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8B-4E3A-952D-02C49021DC26}"/>
                </c:ext>
              </c:extLst>
            </c:dLbl>
            <c:dLbl>
              <c:idx val="7"/>
              <c:layout>
                <c:manualLayout>
                  <c:x val="-2.2991552285472512E-2"/>
                  <c:y val="2.6300241881529515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8B-4E3A-952D-02C49021DC26}"/>
                </c:ext>
              </c:extLst>
            </c:dLbl>
            <c:dLbl>
              <c:idx val="8"/>
              <c:layout>
                <c:manualLayout>
                  <c:x val="-5.9922837514163191E-2"/>
                  <c:y val="-7.4596263702331328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8B-4E3A-952D-02C49021DC26}"/>
                </c:ext>
              </c:extLst>
            </c:dLbl>
            <c:dLbl>
              <c:idx val="9"/>
              <c:layout>
                <c:manualLayout>
                  <c:x val="-5.3314974972390745E-2"/>
                  <c:y val="-4.2957336215326027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8B-4E3A-952D-02C49021DC26}"/>
                </c:ext>
              </c:extLst>
            </c:dLbl>
            <c:dLbl>
              <c:idx val="10"/>
              <c:layout>
                <c:manualLayout>
                  <c:x val="1.9021365498711567E-2"/>
                  <c:y val="-3.3354330708661416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8B-4E3A-952D-02C49021DC2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'13'!$AB$6:$AB$17</c:f>
              <c:strCache>
                <c:ptCount val="12"/>
                <c:pt idx="0">
                  <c:v>県内</c:v>
                </c:pt>
                <c:pt idx="1">
                  <c:v>国外</c:v>
                </c:pt>
                <c:pt idx="2">
                  <c:v>大阪府</c:v>
                </c:pt>
                <c:pt idx="3">
                  <c:v>愛知県</c:v>
                </c:pt>
                <c:pt idx="4">
                  <c:v>滋賀県</c:v>
                </c:pt>
                <c:pt idx="5">
                  <c:v>奈良県</c:v>
                </c:pt>
                <c:pt idx="6">
                  <c:v>兵庫県</c:v>
                </c:pt>
                <c:pt idx="7">
                  <c:v>東京都</c:v>
                </c:pt>
                <c:pt idx="8">
                  <c:v>京都府</c:v>
                </c:pt>
                <c:pt idx="9">
                  <c:v>神奈川県</c:v>
                </c:pt>
                <c:pt idx="10">
                  <c:v>静岡県</c:v>
                </c:pt>
                <c:pt idx="11">
                  <c:v>その他</c:v>
                </c:pt>
              </c:strCache>
            </c:strRef>
          </c:cat>
          <c:val>
            <c:numRef>
              <c:f>'13'!$AC$6:$AC$17</c:f>
              <c:numCache>
                <c:formatCode>#,##0</c:formatCode>
                <c:ptCount val="12"/>
                <c:pt idx="0">
                  <c:v>898</c:v>
                </c:pt>
                <c:pt idx="1">
                  <c:v>495</c:v>
                </c:pt>
                <c:pt idx="2">
                  <c:v>421</c:v>
                </c:pt>
                <c:pt idx="3">
                  <c:v>347</c:v>
                </c:pt>
                <c:pt idx="4">
                  <c:v>180</c:v>
                </c:pt>
                <c:pt idx="5">
                  <c:v>140</c:v>
                </c:pt>
                <c:pt idx="6">
                  <c:v>124</c:v>
                </c:pt>
                <c:pt idx="7">
                  <c:v>129</c:v>
                </c:pt>
                <c:pt idx="8">
                  <c:v>122</c:v>
                </c:pt>
                <c:pt idx="9">
                  <c:v>58</c:v>
                </c:pt>
                <c:pt idx="10">
                  <c:v>57</c:v>
                </c:pt>
                <c:pt idx="11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A8B-4E3A-952D-02C49021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bg1"/>
      </a:solidFill>
    </a:ln>
  </c:sp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転入</a:t>
            </a:r>
            <a:endParaRPr lang="ja-JP"/>
          </a:p>
        </c:rich>
      </c:tx>
      <c:layout>
        <c:manualLayout>
          <c:xMode val="edge"/>
          <c:yMode val="edge"/>
          <c:x val="2.7465050911189292E-2"/>
          <c:y val="1.6542613777051452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effectLst>
                <a:glow rad="127000">
                  <a:schemeClr val="bg1">
                    <a:lumMod val="85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504B-4D31-89B8-390D19D313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504B-4D31-89B8-390D19D31364}"/>
              </c:ext>
            </c:extLst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04B-4D31-89B8-390D19D31364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04B-4D31-89B8-390D19D313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504B-4D31-89B8-390D19D313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504B-4D31-89B8-390D19D313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504B-4D31-89B8-390D19D313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504B-4D31-89B8-390D19D313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B-504B-4D31-89B8-390D19D313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504B-4D31-89B8-390D19D313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D-504B-4D31-89B8-390D19D313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504B-4D31-89B8-390D19D31364}"/>
              </c:ext>
            </c:extLst>
          </c:dPt>
          <c:dLbls>
            <c:dLbl>
              <c:idx val="0"/>
              <c:layout>
                <c:manualLayout>
                  <c:x val="-0.10663571397383091"/>
                  <c:y val="0.13613220815041699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4B-4D31-89B8-390D19D31364}"/>
                </c:ext>
              </c:extLst>
            </c:dLbl>
            <c:dLbl>
              <c:idx val="1"/>
              <c:layout>
                <c:manualLayout>
                  <c:x val="-0.12163491572708665"/>
                  <c:y val="-0.10279448185287879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4B-4D31-89B8-390D19D31364}"/>
                </c:ext>
              </c:extLst>
            </c:dLbl>
            <c:dLbl>
              <c:idx val="3"/>
              <c:layout>
                <c:manualLayout>
                  <c:x val="8.8027140569950479E-2"/>
                  <c:y val="-0.1330836759849076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4B-4D31-89B8-390D19D3136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4B-4D31-89B8-390D19D31364}"/>
                </c:ext>
              </c:extLst>
            </c:dLbl>
            <c:dLbl>
              <c:idx val="5"/>
              <c:layout>
                <c:manualLayout>
                  <c:x val="-2.9555843412364582E-2"/>
                  <c:y val="3.758453906092472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4B-4D31-89B8-390D19D31364}"/>
                </c:ext>
              </c:extLst>
            </c:dLbl>
            <c:dLbl>
              <c:idx val="6"/>
              <c:layout>
                <c:manualLayout>
                  <c:x val="-1.2067863051314518E-2"/>
                  <c:y val="3.473940769721738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4B-4D31-89B8-390D19D31364}"/>
                </c:ext>
              </c:extLst>
            </c:dLbl>
            <c:dLbl>
              <c:idx val="7"/>
              <c:layout>
                <c:manualLayout>
                  <c:x val="-1.6006520441876372E-2"/>
                  <c:y val="8.395411606619907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4B-4D31-89B8-390D19D31364}"/>
                </c:ext>
              </c:extLst>
            </c:dLbl>
            <c:dLbl>
              <c:idx val="8"/>
              <c:layout>
                <c:manualLayout>
                  <c:x val="-6.2095177104710339E-2"/>
                  <c:y val="-4.714428151336731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4B-4D31-89B8-390D19D31364}"/>
                </c:ext>
              </c:extLst>
            </c:dLbl>
            <c:dLbl>
              <c:idx val="9"/>
              <c:layout>
                <c:manualLayout>
                  <c:x val="-4.8672381756346998E-3"/>
                  <c:y val="-4.137821599651104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4B-4D31-89B8-390D19D31364}"/>
                </c:ext>
              </c:extLst>
            </c:dLbl>
            <c:dLbl>
              <c:idx val="10"/>
              <c:layout>
                <c:manualLayout>
                  <c:x val="5.2825282237132561E-3"/>
                  <c:y val="-5.612413262658181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4B-4D31-89B8-390D19D31364}"/>
                </c:ext>
              </c:extLst>
            </c:dLbl>
            <c:dLbl>
              <c:idx val="11"/>
              <c:layout>
                <c:manualLayout>
                  <c:x val="0.10071065054021668"/>
                  <c:y val="0.1651197001848072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4B-4D31-89B8-390D19D3136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'13'!$Y$6:$Y$17</c:f>
              <c:strCache>
                <c:ptCount val="12"/>
                <c:pt idx="0">
                  <c:v>県内</c:v>
                </c:pt>
                <c:pt idx="1">
                  <c:v>国外</c:v>
                </c:pt>
                <c:pt idx="2">
                  <c:v>大阪府</c:v>
                </c:pt>
                <c:pt idx="3">
                  <c:v>愛知県</c:v>
                </c:pt>
                <c:pt idx="4">
                  <c:v>滋賀県</c:v>
                </c:pt>
                <c:pt idx="5">
                  <c:v>奈良県</c:v>
                </c:pt>
                <c:pt idx="6">
                  <c:v>兵庫県</c:v>
                </c:pt>
                <c:pt idx="7">
                  <c:v>京都府</c:v>
                </c:pt>
                <c:pt idx="8">
                  <c:v>岐阜県</c:v>
                </c:pt>
                <c:pt idx="9">
                  <c:v>東京都</c:v>
                </c:pt>
                <c:pt idx="10">
                  <c:v>神奈川県</c:v>
                </c:pt>
                <c:pt idx="11">
                  <c:v>その他</c:v>
                </c:pt>
              </c:strCache>
            </c:strRef>
          </c:cat>
          <c:val>
            <c:numRef>
              <c:f>'13'!$Z$6:$Z$17</c:f>
              <c:numCache>
                <c:formatCode>#,##0</c:formatCode>
                <c:ptCount val="12"/>
                <c:pt idx="0">
                  <c:v>718</c:v>
                </c:pt>
                <c:pt idx="1">
                  <c:v>916</c:v>
                </c:pt>
                <c:pt idx="2">
                  <c:v>304</c:v>
                </c:pt>
                <c:pt idx="3">
                  <c:v>306</c:v>
                </c:pt>
                <c:pt idx="4">
                  <c:v>141</c:v>
                </c:pt>
                <c:pt idx="5">
                  <c:v>112</c:v>
                </c:pt>
                <c:pt idx="6">
                  <c:v>98</c:v>
                </c:pt>
                <c:pt idx="7">
                  <c:v>83</c:v>
                </c:pt>
                <c:pt idx="8">
                  <c:v>81</c:v>
                </c:pt>
                <c:pt idx="9">
                  <c:v>58</c:v>
                </c:pt>
                <c:pt idx="10">
                  <c:v>57</c:v>
                </c:pt>
                <c:pt idx="11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04B-4D31-89B8-390D19D3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転出</a:t>
            </a:r>
          </a:p>
        </c:rich>
      </c:tx>
      <c:layout>
        <c:manualLayout>
          <c:xMode val="edge"/>
          <c:yMode val="edge"/>
          <c:x val="3.8746438746438745E-2"/>
          <c:y val="2.35294117647058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509232925735459"/>
          <c:y val="0.22488411349094842"/>
          <c:w val="0.5573780406457064"/>
          <c:h val="0.600001148899258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055-4DE9-8E72-81B8BC29241C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055-4DE9-8E72-81B8BC29241C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055-4DE9-8E72-81B8BC29241C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055-4DE9-8E72-81B8BC29241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A055-4DE9-8E72-81B8BC29241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A055-4DE9-8E72-81B8BC29241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A-A055-4DE9-8E72-81B8BC29241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A055-4DE9-8E72-81B8BC29241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A055-4DE9-8E72-81B8BC29241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A055-4DE9-8E72-81B8BC29241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E-A055-4DE9-8E72-81B8BC29241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F-A055-4DE9-8E72-81B8BC29241C}"/>
              </c:ext>
            </c:extLst>
          </c:dPt>
          <c:dLbls>
            <c:dLbl>
              <c:idx val="0"/>
              <c:layout>
                <c:manualLayout>
                  <c:x val="-0.13539721469242574"/>
                  <c:y val="9.3043075497915698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5-4DE9-8E72-81B8BC29241C}"/>
                </c:ext>
              </c:extLst>
            </c:dLbl>
            <c:dLbl>
              <c:idx val="1"/>
              <c:layout>
                <c:manualLayout>
                  <c:x val="-0.11155362410299806"/>
                  <c:y val="-8.8202974628171477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5-4DE9-8E72-81B8BC29241C}"/>
                </c:ext>
              </c:extLst>
            </c:dLbl>
            <c:dLbl>
              <c:idx val="2"/>
              <c:layout>
                <c:manualLayout>
                  <c:x val="-2.9826217078056501E-2"/>
                  <c:y val="-0.12849240903710565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55-4DE9-8E72-81B8BC29241C}"/>
                </c:ext>
              </c:extLst>
            </c:dLbl>
            <c:dLbl>
              <c:idx val="3"/>
              <c:layout>
                <c:manualLayout>
                  <c:x val="6.3216442207019205E-2"/>
                  <c:y val="-8.815830374144408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55-4DE9-8E72-81B8BC29241C}"/>
                </c:ext>
              </c:extLst>
            </c:dLbl>
            <c:dLbl>
              <c:idx val="4"/>
              <c:layout>
                <c:manualLayout>
                  <c:x val="-1.2123211374534468E-2"/>
                  <c:y val="-8.15398075240595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55-4DE9-8E72-81B8BC29241C}"/>
                </c:ext>
              </c:extLst>
            </c:dLbl>
            <c:dLbl>
              <c:idx val="5"/>
              <c:layout>
                <c:manualLayout>
                  <c:x val="-2.1761733335245663E-2"/>
                  <c:y val="5.8720601101332924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55-4DE9-8E72-81B8BC29241C}"/>
                </c:ext>
              </c:extLst>
            </c:dLbl>
            <c:dLbl>
              <c:idx val="6"/>
              <c:layout>
                <c:manualLayout>
                  <c:x val="-8.5521277053483072E-3"/>
                  <c:y val="2.9604240646389788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55-4DE9-8E72-81B8BC29241C}"/>
                </c:ext>
              </c:extLst>
            </c:dLbl>
            <c:dLbl>
              <c:idx val="7"/>
              <c:layout>
                <c:manualLayout>
                  <c:x val="-2.2991552285472512E-2"/>
                  <c:y val="2.6300241881529515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55-4DE9-8E72-81B8BC29241C}"/>
                </c:ext>
              </c:extLst>
            </c:dLbl>
            <c:dLbl>
              <c:idx val="8"/>
              <c:layout>
                <c:manualLayout>
                  <c:x val="-5.9922837514163191E-2"/>
                  <c:y val="-7.4596263702331328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55-4DE9-8E72-81B8BC29241C}"/>
                </c:ext>
              </c:extLst>
            </c:dLbl>
            <c:dLbl>
              <c:idx val="9"/>
              <c:layout>
                <c:manualLayout>
                  <c:x val="-5.3314974972390745E-2"/>
                  <c:y val="-4.2957336215326027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55-4DE9-8E72-81B8BC29241C}"/>
                </c:ext>
              </c:extLst>
            </c:dLbl>
            <c:dLbl>
              <c:idx val="10"/>
              <c:layout>
                <c:manualLayout>
                  <c:x val="1.9021365498711567E-2"/>
                  <c:y val="-3.3354330708661416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55-4DE9-8E72-81B8BC29241C}"/>
                </c:ext>
              </c:extLst>
            </c:dLbl>
            <c:dLbl>
              <c:idx val="11"/>
              <c:layout>
                <c:manualLayout>
                  <c:x val="8.5913399195219439E-2"/>
                  <c:y val="0.14013753177207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55-4DE9-8E72-81B8BC2924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'13'!$AB$6:$AB$17</c:f>
              <c:strCache>
                <c:ptCount val="12"/>
                <c:pt idx="0">
                  <c:v>県内</c:v>
                </c:pt>
                <c:pt idx="1">
                  <c:v>国外</c:v>
                </c:pt>
                <c:pt idx="2">
                  <c:v>大阪府</c:v>
                </c:pt>
                <c:pt idx="3">
                  <c:v>愛知県</c:v>
                </c:pt>
                <c:pt idx="4">
                  <c:v>滋賀県</c:v>
                </c:pt>
                <c:pt idx="5">
                  <c:v>奈良県</c:v>
                </c:pt>
                <c:pt idx="6">
                  <c:v>兵庫県</c:v>
                </c:pt>
                <c:pt idx="7">
                  <c:v>東京都</c:v>
                </c:pt>
                <c:pt idx="8">
                  <c:v>京都府</c:v>
                </c:pt>
                <c:pt idx="9">
                  <c:v>神奈川県</c:v>
                </c:pt>
                <c:pt idx="10">
                  <c:v>静岡県</c:v>
                </c:pt>
                <c:pt idx="11">
                  <c:v>その他</c:v>
                </c:pt>
              </c:strCache>
            </c:strRef>
          </c:cat>
          <c:val>
            <c:numRef>
              <c:f>'13'!$AC$6:$AC$17</c:f>
              <c:numCache>
                <c:formatCode>#,##0</c:formatCode>
                <c:ptCount val="12"/>
                <c:pt idx="0">
                  <c:v>898</c:v>
                </c:pt>
                <c:pt idx="1">
                  <c:v>495</c:v>
                </c:pt>
                <c:pt idx="2">
                  <c:v>421</c:v>
                </c:pt>
                <c:pt idx="3">
                  <c:v>347</c:v>
                </c:pt>
                <c:pt idx="4">
                  <c:v>180</c:v>
                </c:pt>
                <c:pt idx="5">
                  <c:v>140</c:v>
                </c:pt>
                <c:pt idx="6">
                  <c:v>124</c:v>
                </c:pt>
                <c:pt idx="7">
                  <c:v>129</c:v>
                </c:pt>
                <c:pt idx="8">
                  <c:v>122</c:v>
                </c:pt>
                <c:pt idx="9">
                  <c:v>58</c:v>
                </c:pt>
                <c:pt idx="10">
                  <c:v>57</c:v>
                </c:pt>
                <c:pt idx="11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055-4DE9-8E72-81B8BC29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bg1"/>
      </a:solidFill>
    </a:ln>
  </c:sp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転入</a:t>
            </a:r>
            <a:endParaRPr lang="ja-JP"/>
          </a:p>
        </c:rich>
      </c:tx>
      <c:layout>
        <c:manualLayout>
          <c:xMode val="edge"/>
          <c:yMode val="edge"/>
          <c:x val="2.7465124381576195E-2"/>
          <c:y val="1.65426137770514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776657798929633"/>
          <c:y val="0.21341757280339957"/>
          <c:w val="0.53781710914454273"/>
          <c:h val="0.716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40000" dist="23000" dir="5400000" rotWithShape="0">
                  <a:schemeClr val="bg1">
                    <a:lumMod val="75000"/>
                    <a:alpha val="3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584-45ED-8D19-EAA0436E5517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584-45ED-8D19-EAA0436E5517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584-45ED-8D19-EAA0436E5517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584-45ED-8D19-EAA0436E551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C584-45ED-8D19-EAA0436E551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C584-45ED-8D19-EAA0436E551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A-C584-45ED-8D19-EAA0436E551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C584-45ED-8D19-EAA0436E551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C584-45ED-8D19-EAA0436E551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C584-45ED-8D19-EAA0436E551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E-C584-45ED-8D19-EAA0436E5517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F-C584-45ED-8D19-EAA0436E5517}"/>
              </c:ext>
            </c:extLst>
          </c:dPt>
          <c:dLbls>
            <c:dLbl>
              <c:idx val="0"/>
              <c:layout>
                <c:manualLayout>
                  <c:x val="-0.10663571397383091"/>
                  <c:y val="0.13613220815041699"/>
                </c:manualLayout>
              </c:layout>
              <c:spPr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4-45ED-8D19-EAA0436E5517}"/>
                </c:ext>
              </c:extLst>
            </c:dLbl>
            <c:dLbl>
              <c:idx val="1"/>
              <c:layout>
                <c:manualLayout>
                  <c:x val="-0.12163491572708665"/>
                  <c:y val="-0.10279448185287879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84-45ED-8D19-EAA0436E5517}"/>
                </c:ext>
              </c:extLst>
            </c:dLbl>
            <c:dLbl>
              <c:idx val="3"/>
              <c:layout>
                <c:manualLayout>
                  <c:x val="7.8259428097803563E-2"/>
                  <c:y val="-0.1172555930508687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84-45ED-8D19-EAA0436E5517}"/>
                </c:ext>
              </c:extLst>
            </c:dLbl>
            <c:dLbl>
              <c:idx val="4"/>
              <c:layout>
                <c:manualLayout>
                  <c:x val="-1.3184488722643496E-3"/>
                  <c:y val="1.934840932899876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84-45ED-8D19-EAA0436E5517}"/>
                </c:ext>
              </c:extLst>
            </c:dLbl>
            <c:dLbl>
              <c:idx val="5"/>
              <c:layout>
                <c:manualLayout>
                  <c:x val="-2.9555843412364582E-2"/>
                  <c:y val="3.758453906092472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84-45ED-8D19-EAA0436E5517}"/>
                </c:ext>
              </c:extLst>
            </c:dLbl>
            <c:dLbl>
              <c:idx val="6"/>
              <c:layout>
                <c:manualLayout>
                  <c:x val="-2.6850625972640537E-4"/>
                  <c:y val="1.569178852643407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84-45ED-8D19-EAA0436E5517}"/>
                </c:ext>
              </c:extLst>
            </c:dLbl>
            <c:dLbl>
              <c:idx val="7"/>
              <c:layout>
                <c:manualLayout>
                  <c:x val="-6.5564025735721107E-2"/>
                  <c:y val="8.3954505686788562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84-45ED-8D19-EAA0436E5517}"/>
                </c:ext>
              </c:extLst>
            </c:dLbl>
            <c:dLbl>
              <c:idx val="8"/>
              <c:layout>
                <c:manualLayout>
                  <c:x val="-2.4337072910134001E-2"/>
                  <c:y val="-4.280964879390076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84-45ED-8D19-EAA0436E5517}"/>
                </c:ext>
              </c:extLst>
            </c:dLbl>
            <c:dLbl>
              <c:idx val="9"/>
              <c:layout>
                <c:manualLayout>
                  <c:x val="-5.9144589227231571E-2"/>
                  <c:y val="-0.1152488438945132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84-45ED-8D19-EAA0436E5517}"/>
                </c:ext>
              </c:extLst>
            </c:dLbl>
            <c:dLbl>
              <c:idx val="10"/>
              <c:layout>
                <c:manualLayout>
                  <c:x val="4.5400599261375511E-2"/>
                  <c:y val="-9.10448693913260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84-45ED-8D19-EAA0436E5517}"/>
                </c:ext>
              </c:extLst>
            </c:dLbl>
            <c:dLbl>
              <c:idx val="11"/>
              <c:layout>
                <c:manualLayout>
                  <c:x val="0.10071065054021668"/>
                  <c:y val="0.1651197001848072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84-45ED-8D19-EAA0436E551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'13'!$Y$6:$Y$17</c:f>
              <c:strCache>
                <c:ptCount val="12"/>
                <c:pt idx="0">
                  <c:v>県内</c:v>
                </c:pt>
                <c:pt idx="1">
                  <c:v>国外</c:v>
                </c:pt>
                <c:pt idx="2">
                  <c:v>大阪府</c:v>
                </c:pt>
                <c:pt idx="3">
                  <c:v>愛知県</c:v>
                </c:pt>
                <c:pt idx="4">
                  <c:v>滋賀県</c:v>
                </c:pt>
                <c:pt idx="5">
                  <c:v>奈良県</c:v>
                </c:pt>
                <c:pt idx="6">
                  <c:v>兵庫県</c:v>
                </c:pt>
                <c:pt idx="7">
                  <c:v>京都府</c:v>
                </c:pt>
                <c:pt idx="8">
                  <c:v>岐阜県</c:v>
                </c:pt>
                <c:pt idx="9">
                  <c:v>東京都</c:v>
                </c:pt>
                <c:pt idx="10">
                  <c:v>神奈川県</c:v>
                </c:pt>
                <c:pt idx="11">
                  <c:v>その他</c:v>
                </c:pt>
              </c:strCache>
            </c:strRef>
          </c:cat>
          <c:val>
            <c:numRef>
              <c:f>'13'!$Z$6:$Z$17</c:f>
              <c:numCache>
                <c:formatCode>#,##0</c:formatCode>
                <c:ptCount val="12"/>
                <c:pt idx="0">
                  <c:v>718</c:v>
                </c:pt>
                <c:pt idx="1">
                  <c:v>916</c:v>
                </c:pt>
                <c:pt idx="2">
                  <c:v>304</c:v>
                </c:pt>
                <c:pt idx="3">
                  <c:v>306</c:v>
                </c:pt>
                <c:pt idx="4">
                  <c:v>141</c:v>
                </c:pt>
                <c:pt idx="5">
                  <c:v>112</c:v>
                </c:pt>
                <c:pt idx="6">
                  <c:v>98</c:v>
                </c:pt>
                <c:pt idx="7">
                  <c:v>83</c:v>
                </c:pt>
                <c:pt idx="8">
                  <c:v>81</c:v>
                </c:pt>
                <c:pt idx="9">
                  <c:v>58</c:v>
                </c:pt>
                <c:pt idx="10">
                  <c:v>57</c:v>
                </c:pt>
                <c:pt idx="11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584-45ED-8D19-EAA0436E5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 b="0"/>
              <a:t>外国人登録者数</a:t>
            </a:r>
          </a:p>
        </c:rich>
      </c:tx>
      <c:layout>
        <c:manualLayout>
          <c:xMode val="edge"/>
          <c:yMode val="edge"/>
          <c:x val="0.39981431146729435"/>
          <c:y val="0.88257562067036699"/>
        </c:manualLayout>
      </c:layout>
      <c:overlay val="0"/>
      <c:spPr>
        <a:ln w="9525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386664329296508E-2"/>
          <c:y val="2.3715103793843947E-2"/>
          <c:w val="0.87119610048743912"/>
          <c:h val="0.7643751801054541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'14外国人登録者数 '!$C$5:$H$5</c:f>
              <c:strCache>
                <c:ptCount val="6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</c:strCache>
            </c:strRef>
          </c:cat>
          <c:val>
            <c:numRef>
              <c:f>'14外国人登録者数 '!$C$6:$H$6</c:f>
              <c:numCache>
                <c:formatCode>#,##0_);\(#,##0\)</c:formatCode>
                <c:ptCount val="6"/>
                <c:pt idx="0">
                  <c:v>4184</c:v>
                </c:pt>
                <c:pt idx="1">
                  <c:v>4527</c:v>
                </c:pt>
                <c:pt idx="2">
                  <c:v>4697</c:v>
                </c:pt>
                <c:pt idx="3">
                  <c:v>5330</c:v>
                </c:pt>
                <c:pt idx="4">
                  <c:v>5715</c:v>
                </c:pt>
                <c:pt idx="5">
                  <c:v>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D-4FB6-9D59-7E8F8F27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932992"/>
        <c:axId val="116934528"/>
        <c:axId val="0"/>
      </c:bar3DChart>
      <c:catAx>
        <c:axId val="1169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934528"/>
        <c:crosses val="autoZero"/>
        <c:auto val="1"/>
        <c:lblAlgn val="ctr"/>
        <c:lblOffset val="100"/>
        <c:noMultiLvlLbl val="0"/>
      </c:catAx>
      <c:valAx>
        <c:axId val="116934528"/>
        <c:scaling>
          <c:orientation val="minMax"/>
          <c:max val="5500"/>
          <c:min val="2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6.3449061749843549E-2"/>
              <c:y val="8.6249874503391988E-3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crossAx val="116932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 b="0"/>
              <a:t>外国人登録者数</a:t>
            </a:r>
          </a:p>
        </c:rich>
      </c:tx>
      <c:layout>
        <c:manualLayout>
          <c:xMode val="edge"/>
          <c:yMode val="edge"/>
          <c:x val="0.39981431146729435"/>
          <c:y val="0.88257562067036699"/>
        </c:manualLayout>
      </c:layout>
      <c:overlay val="0"/>
      <c:spPr>
        <a:ln w="9525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386664329296508E-2"/>
          <c:y val="2.3715103793843947E-2"/>
          <c:w val="0.87119610048743912"/>
          <c:h val="0.7643751801054541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'14外国人登録者数 '!$B$5:$K$5</c:f>
              <c:strCache>
                <c:ptCount val="10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R1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  <c:pt idx="9">
                  <c:v>R5</c:v>
                </c:pt>
              </c:strCache>
            </c:strRef>
          </c:cat>
          <c:val>
            <c:numRef>
              <c:f>'14外国人登録者数 '!$B$6:$K$6</c:f>
              <c:numCache>
                <c:formatCode>#,##0_);\(#,##0\)</c:formatCode>
                <c:ptCount val="10"/>
                <c:pt idx="0">
                  <c:v>4180</c:v>
                </c:pt>
                <c:pt idx="1">
                  <c:v>4184</c:v>
                </c:pt>
                <c:pt idx="2">
                  <c:v>4527</c:v>
                </c:pt>
                <c:pt idx="3">
                  <c:v>4697</c:v>
                </c:pt>
                <c:pt idx="4">
                  <c:v>5330</c:v>
                </c:pt>
                <c:pt idx="5">
                  <c:v>5715</c:v>
                </c:pt>
                <c:pt idx="6">
                  <c:v>5575</c:v>
                </c:pt>
                <c:pt idx="7">
                  <c:v>5361</c:v>
                </c:pt>
                <c:pt idx="8">
                  <c:v>5614</c:v>
                </c:pt>
                <c:pt idx="9">
                  <c:v>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2-4EBB-9226-233E5A3BC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955392"/>
        <c:axId val="116957184"/>
        <c:axId val="0"/>
      </c:bar3DChart>
      <c:catAx>
        <c:axId val="1169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957184"/>
        <c:crosses val="autoZero"/>
        <c:auto val="1"/>
        <c:lblAlgn val="ctr"/>
        <c:lblOffset val="100"/>
        <c:noMultiLvlLbl val="0"/>
      </c:catAx>
      <c:valAx>
        <c:axId val="116957184"/>
        <c:scaling>
          <c:orientation val="minMax"/>
          <c:max val="5500"/>
          <c:min val="2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6.3449061749843549E-2"/>
              <c:y val="8.6249874503391988E-3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crossAx val="116955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外国人登録者国籍別割合</a:t>
            </a:r>
          </a:p>
        </c:rich>
      </c:tx>
      <c:layout>
        <c:manualLayout>
          <c:xMode val="edge"/>
          <c:yMode val="edge"/>
          <c:x val="0.5025358577165806"/>
          <c:y val="2.975717439293598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2033387988972778"/>
          <c:y val="0.20260585666452352"/>
          <c:w val="0.41270061461753016"/>
          <c:h val="0.7721495370263468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D9-4EB1-BB91-24B822362B8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62D9-4EB1-BB91-24B822362B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62D9-4EB1-BB91-24B822362B8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2D9-4EB1-BB91-24B822362B8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62D9-4EB1-BB91-24B822362B8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62D9-4EB1-BB91-24B822362B81}"/>
              </c:ext>
            </c:extLst>
          </c:dPt>
          <c:dPt>
            <c:idx val="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62D9-4EB1-BB91-24B822362B8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62D9-4EB1-BB91-24B822362B8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B-62D9-4EB1-BB91-24B822362B81}"/>
              </c:ext>
            </c:extLst>
          </c:dPt>
          <c:dLbls>
            <c:dLbl>
              <c:idx val="0"/>
              <c:layout>
                <c:manualLayout>
                  <c:x val="-0.13587253400553848"/>
                  <c:y val="0.13790165302184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9-4EB1-BB91-24B822362B81}"/>
                </c:ext>
              </c:extLst>
            </c:dLbl>
            <c:dLbl>
              <c:idx val="1"/>
              <c:layout>
                <c:manualLayout>
                  <c:x val="-1.1808222767334805E-2"/>
                  <c:y val="-0.104672958926491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9-4EB1-BB91-24B822362B81}"/>
                </c:ext>
              </c:extLst>
            </c:dLbl>
            <c:dLbl>
              <c:idx val="2"/>
              <c:layout>
                <c:manualLayout>
                  <c:x val="7.9287230776548243E-2"/>
                  <c:y val="-0.127228798386956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9-4EB1-BB91-24B822362B81}"/>
                </c:ext>
              </c:extLst>
            </c:dLbl>
            <c:dLbl>
              <c:idx val="3"/>
              <c:layout>
                <c:manualLayout>
                  <c:x val="-6.3367795664751175E-2"/>
                  <c:y val="0.126223775008256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9-4EB1-BB91-24B822362B81}"/>
                </c:ext>
              </c:extLst>
            </c:dLbl>
            <c:dLbl>
              <c:idx val="4"/>
              <c:layout>
                <c:manualLayout>
                  <c:x val="-5.6440564369322037E-2"/>
                  <c:y val="0.144346873859310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9-4EB1-BB91-24B822362B81}"/>
                </c:ext>
              </c:extLst>
            </c:dLbl>
            <c:dLbl>
              <c:idx val="5"/>
              <c:layout>
                <c:manualLayout>
                  <c:x val="-6.8018005162863743E-2"/>
                  <c:y val="0.138043489596912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9-4EB1-BB91-24B822362B81}"/>
                </c:ext>
              </c:extLst>
            </c:dLbl>
            <c:dLbl>
              <c:idx val="6"/>
              <c:layout>
                <c:manualLayout>
                  <c:x val="-0.17194681990052449"/>
                  <c:y val="9.26123307434252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D9-4EB1-BB91-24B822362B81}"/>
                </c:ext>
              </c:extLst>
            </c:dLbl>
            <c:dLbl>
              <c:idx val="7"/>
              <c:layout>
                <c:manualLayout>
                  <c:x val="-7.8204381078871163E-2"/>
                  <c:y val="4.88321079070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D9-4EB1-BB91-24B822362B81}"/>
                </c:ext>
              </c:extLst>
            </c:dLbl>
            <c:dLbl>
              <c:idx val="8"/>
              <c:layout>
                <c:manualLayout>
                  <c:x val="-6.2650783109942584E-2"/>
                  <c:y val="-2.23038014287949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D9-4EB1-BB91-24B822362B81}"/>
                </c:ext>
              </c:extLst>
            </c:dLbl>
            <c:numFmt formatCode="0.0%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国籍別外国人登録者数!$J$5:$J$13</c:f>
              <c:strCache>
                <c:ptCount val="9"/>
                <c:pt idx="0">
                  <c:v>ブラジル　　　　　　　　　　　　</c:v>
                </c:pt>
                <c:pt idx="1">
                  <c:v>ベトナム　　　　　　　　　　　　</c:v>
                </c:pt>
                <c:pt idx="2">
                  <c:v>フィリピン　　　　　　　　　　</c:v>
                </c:pt>
                <c:pt idx="3">
                  <c:v>中国　　　　　　　　　　　　　</c:v>
                </c:pt>
                <c:pt idx="4">
                  <c:v>ペルー　　　　　　　</c:v>
                </c:pt>
                <c:pt idx="5">
                  <c:v>タイ　　　　　　　　　　　　　</c:v>
                </c:pt>
                <c:pt idx="6">
                  <c:v>インドネシア　　　　　　　　　　</c:v>
                </c:pt>
                <c:pt idx="7">
                  <c:v>韓国　　　　　　　　　　　　　</c:v>
                </c:pt>
                <c:pt idx="8">
                  <c:v>その他</c:v>
                </c:pt>
              </c:strCache>
            </c:strRef>
          </c:cat>
          <c:val>
            <c:numRef>
              <c:f>国籍別外国人登録者数!$K$5:$K$13</c:f>
              <c:numCache>
                <c:formatCode>#,##0;[Red]\-#,##0;\-</c:formatCode>
                <c:ptCount val="9"/>
                <c:pt idx="0">
                  <c:v>1964</c:v>
                </c:pt>
                <c:pt idx="1">
                  <c:v>1529</c:v>
                </c:pt>
                <c:pt idx="2">
                  <c:v>477</c:v>
                </c:pt>
                <c:pt idx="3">
                  <c:v>450</c:v>
                </c:pt>
                <c:pt idx="4">
                  <c:v>399</c:v>
                </c:pt>
                <c:pt idx="5">
                  <c:v>236</c:v>
                </c:pt>
                <c:pt idx="6">
                  <c:v>227</c:v>
                </c:pt>
                <c:pt idx="7">
                  <c:v>210</c:v>
                </c:pt>
                <c:pt idx="8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2D9-4EB1-BB91-24B82236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4663238963713"/>
          <c:y val="2.29671011793916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441534026820401E-2"/>
          <c:y val="6.9433942845614036E-2"/>
          <c:w val="0.86995273434763165"/>
          <c:h val="0.906434697352632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人口ピラミッド!$B$4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人口ピラミッド!$A$5:$A$114</c:f>
              <c:numCache>
                <c:formatCode>General</c:formatCode>
                <c:ptCount val="1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</c:numCache>
            </c:numRef>
          </c:cat>
          <c:val>
            <c:numRef>
              <c:f>人口ピラミッド!$B$5:$B$114</c:f>
              <c:numCache>
                <c:formatCode>#,##0_ </c:formatCode>
                <c:ptCount val="110"/>
                <c:pt idx="0">
                  <c:v>206</c:v>
                </c:pt>
                <c:pt idx="1">
                  <c:v>205</c:v>
                </c:pt>
                <c:pt idx="2">
                  <c:v>265</c:v>
                </c:pt>
                <c:pt idx="3">
                  <c:v>250</c:v>
                </c:pt>
                <c:pt idx="4">
                  <c:v>294</c:v>
                </c:pt>
                <c:pt idx="5">
                  <c:v>250</c:v>
                </c:pt>
                <c:pt idx="6">
                  <c:v>286</c:v>
                </c:pt>
                <c:pt idx="7">
                  <c:v>299</c:v>
                </c:pt>
                <c:pt idx="8">
                  <c:v>314</c:v>
                </c:pt>
                <c:pt idx="9">
                  <c:v>304</c:v>
                </c:pt>
                <c:pt idx="10">
                  <c:v>333</c:v>
                </c:pt>
                <c:pt idx="11">
                  <c:v>356</c:v>
                </c:pt>
                <c:pt idx="12">
                  <c:v>368</c:v>
                </c:pt>
                <c:pt idx="13">
                  <c:v>355</c:v>
                </c:pt>
                <c:pt idx="14">
                  <c:v>355</c:v>
                </c:pt>
                <c:pt idx="15">
                  <c:v>354</c:v>
                </c:pt>
                <c:pt idx="16">
                  <c:v>390</c:v>
                </c:pt>
                <c:pt idx="17">
                  <c:v>427</c:v>
                </c:pt>
                <c:pt idx="18">
                  <c:v>358</c:v>
                </c:pt>
                <c:pt idx="19">
                  <c:v>405</c:v>
                </c:pt>
                <c:pt idx="20">
                  <c:v>398</c:v>
                </c:pt>
                <c:pt idx="21">
                  <c:v>433</c:v>
                </c:pt>
                <c:pt idx="22">
                  <c:v>462</c:v>
                </c:pt>
                <c:pt idx="23">
                  <c:v>502</c:v>
                </c:pt>
                <c:pt idx="24">
                  <c:v>524</c:v>
                </c:pt>
                <c:pt idx="25">
                  <c:v>483</c:v>
                </c:pt>
                <c:pt idx="26">
                  <c:v>484</c:v>
                </c:pt>
                <c:pt idx="27">
                  <c:v>467</c:v>
                </c:pt>
                <c:pt idx="28">
                  <c:v>471</c:v>
                </c:pt>
                <c:pt idx="29">
                  <c:v>478</c:v>
                </c:pt>
                <c:pt idx="30">
                  <c:v>448</c:v>
                </c:pt>
                <c:pt idx="31">
                  <c:v>445</c:v>
                </c:pt>
                <c:pt idx="32">
                  <c:v>435</c:v>
                </c:pt>
                <c:pt idx="33">
                  <c:v>470</c:v>
                </c:pt>
                <c:pt idx="34">
                  <c:v>441</c:v>
                </c:pt>
                <c:pt idx="35">
                  <c:v>472</c:v>
                </c:pt>
                <c:pt idx="36">
                  <c:v>504</c:v>
                </c:pt>
                <c:pt idx="37">
                  <c:v>488</c:v>
                </c:pt>
                <c:pt idx="38">
                  <c:v>491</c:v>
                </c:pt>
                <c:pt idx="39">
                  <c:v>502</c:v>
                </c:pt>
                <c:pt idx="40">
                  <c:v>504</c:v>
                </c:pt>
                <c:pt idx="41">
                  <c:v>487</c:v>
                </c:pt>
                <c:pt idx="42">
                  <c:v>488</c:v>
                </c:pt>
                <c:pt idx="43">
                  <c:v>499</c:v>
                </c:pt>
                <c:pt idx="44">
                  <c:v>519</c:v>
                </c:pt>
                <c:pt idx="45">
                  <c:v>545</c:v>
                </c:pt>
                <c:pt idx="46">
                  <c:v>553</c:v>
                </c:pt>
                <c:pt idx="47">
                  <c:v>605</c:v>
                </c:pt>
                <c:pt idx="48">
                  <c:v>561</c:v>
                </c:pt>
                <c:pt idx="49">
                  <c:v>643</c:v>
                </c:pt>
                <c:pt idx="50">
                  <c:v>640</c:v>
                </c:pt>
                <c:pt idx="51">
                  <c:v>677</c:v>
                </c:pt>
                <c:pt idx="52">
                  <c:v>587</c:v>
                </c:pt>
                <c:pt idx="53">
                  <c:v>575</c:v>
                </c:pt>
                <c:pt idx="54">
                  <c:v>542</c:v>
                </c:pt>
                <c:pt idx="55">
                  <c:v>536</c:v>
                </c:pt>
                <c:pt idx="56">
                  <c:v>599</c:v>
                </c:pt>
                <c:pt idx="57">
                  <c:v>452</c:v>
                </c:pt>
                <c:pt idx="58">
                  <c:v>490</c:v>
                </c:pt>
                <c:pt idx="59">
                  <c:v>523</c:v>
                </c:pt>
                <c:pt idx="60">
                  <c:v>486</c:v>
                </c:pt>
                <c:pt idx="61">
                  <c:v>524</c:v>
                </c:pt>
                <c:pt idx="62">
                  <c:v>503</c:v>
                </c:pt>
                <c:pt idx="63">
                  <c:v>560</c:v>
                </c:pt>
                <c:pt idx="64">
                  <c:v>510</c:v>
                </c:pt>
                <c:pt idx="65">
                  <c:v>582</c:v>
                </c:pt>
                <c:pt idx="66">
                  <c:v>523</c:v>
                </c:pt>
                <c:pt idx="67">
                  <c:v>555</c:v>
                </c:pt>
                <c:pt idx="68">
                  <c:v>559</c:v>
                </c:pt>
                <c:pt idx="69">
                  <c:v>589</c:v>
                </c:pt>
                <c:pt idx="70">
                  <c:v>620</c:v>
                </c:pt>
                <c:pt idx="71">
                  <c:v>620</c:v>
                </c:pt>
                <c:pt idx="72">
                  <c:v>627</c:v>
                </c:pt>
                <c:pt idx="73">
                  <c:v>677</c:v>
                </c:pt>
                <c:pt idx="74">
                  <c:v>717</c:v>
                </c:pt>
                <c:pt idx="75">
                  <c:v>756</c:v>
                </c:pt>
                <c:pt idx="76">
                  <c:v>739</c:v>
                </c:pt>
                <c:pt idx="77">
                  <c:v>568</c:v>
                </c:pt>
                <c:pt idx="78">
                  <c:v>312</c:v>
                </c:pt>
                <c:pt idx="79">
                  <c:v>393</c:v>
                </c:pt>
                <c:pt idx="80">
                  <c:v>458</c:v>
                </c:pt>
                <c:pt idx="81">
                  <c:v>381</c:v>
                </c:pt>
                <c:pt idx="82">
                  <c:v>424</c:v>
                </c:pt>
                <c:pt idx="83">
                  <c:v>371</c:v>
                </c:pt>
                <c:pt idx="84">
                  <c:v>324</c:v>
                </c:pt>
                <c:pt idx="85">
                  <c:v>247</c:v>
                </c:pt>
                <c:pt idx="86">
                  <c:v>307</c:v>
                </c:pt>
                <c:pt idx="87">
                  <c:v>241</c:v>
                </c:pt>
                <c:pt idx="88">
                  <c:v>193</c:v>
                </c:pt>
                <c:pt idx="89">
                  <c:v>191</c:v>
                </c:pt>
                <c:pt idx="90">
                  <c:v>147</c:v>
                </c:pt>
                <c:pt idx="91">
                  <c:v>113</c:v>
                </c:pt>
                <c:pt idx="92">
                  <c:v>92</c:v>
                </c:pt>
                <c:pt idx="93">
                  <c:v>74</c:v>
                </c:pt>
                <c:pt idx="94">
                  <c:v>61</c:v>
                </c:pt>
                <c:pt idx="95">
                  <c:v>39</c:v>
                </c:pt>
                <c:pt idx="96">
                  <c:v>27</c:v>
                </c:pt>
                <c:pt idx="97">
                  <c:v>35</c:v>
                </c:pt>
                <c:pt idx="98">
                  <c:v>12</c:v>
                </c:pt>
                <c:pt idx="99">
                  <c:v>10</c:v>
                </c:pt>
                <c:pt idx="100">
                  <c:v>5</c:v>
                </c:pt>
                <c:pt idx="101">
                  <c:v>4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0-4189-918F-B2D6B652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46400"/>
        <c:axId val="92247936"/>
      </c:barChart>
      <c:catAx>
        <c:axId val="922464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922479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2247936"/>
        <c:scaling>
          <c:orientation val="maxMin"/>
          <c:max val="1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246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9370078740157483" l="0.78740157480314965" r="0.78740157480314965" t="0.39370078740157483" header="0.51181102362204722" footer="0.511811023622047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1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036064252646842"/>
          <c:y val="2.8397594048707342E-2"/>
          <c:w val="0.61982091043938348"/>
          <c:h val="0.89655261210918891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'8-1'!$L$6</c:f>
              <c:strCache>
                <c:ptCount val="1"/>
                <c:pt idx="0">
                  <c:v>年少人口</c:v>
                </c:pt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'8-1'!$M$5:$V$5</c:f>
              <c:strCache>
                <c:ptCount val="10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  <c:pt idx="5">
                  <c:v>H12</c:v>
                </c:pt>
                <c:pt idx="6">
                  <c:v>H17</c:v>
                </c:pt>
                <c:pt idx="7">
                  <c:v>H22</c:v>
                </c:pt>
                <c:pt idx="8">
                  <c:v>H27</c:v>
                </c:pt>
                <c:pt idx="9">
                  <c:v>R2</c:v>
                </c:pt>
              </c:strCache>
            </c:strRef>
          </c:cat>
          <c:val>
            <c:numRef>
              <c:f>'8-1'!$M$6:$V$6</c:f>
              <c:numCache>
                <c:formatCode>0.0_ </c:formatCode>
                <c:ptCount val="10"/>
                <c:pt idx="0">
                  <c:v>19.2</c:v>
                </c:pt>
                <c:pt idx="1">
                  <c:v>19.048764921898702</c:v>
                </c:pt>
                <c:pt idx="2">
                  <c:v>18.811308675629348</c:v>
                </c:pt>
                <c:pt idx="3">
                  <c:v>17.165889188968002</c:v>
                </c:pt>
                <c:pt idx="4">
                  <c:v>15.751999447748094</c:v>
                </c:pt>
                <c:pt idx="5">
                  <c:v>14.275300931854447</c:v>
                </c:pt>
                <c:pt idx="6">
                  <c:v>13.1</c:v>
                </c:pt>
                <c:pt idx="7">
                  <c:v>12.5</c:v>
                </c:pt>
                <c:pt idx="8">
                  <c:v>11.9</c:v>
                </c:pt>
                <c:pt idx="9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A-41B5-A787-0D33E0B659E2}"/>
            </c:ext>
          </c:extLst>
        </c:ser>
        <c:ser>
          <c:idx val="1"/>
          <c:order val="1"/>
          <c:tx>
            <c:strRef>
              <c:f>'8-1'!$L$7</c:f>
              <c:strCache>
                <c:ptCount val="1"/>
                <c:pt idx="0">
                  <c:v>生産年齢人口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'8-1'!$M$5:$V$5</c:f>
              <c:strCache>
                <c:ptCount val="10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  <c:pt idx="5">
                  <c:v>H12</c:v>
                </c:pt>
                <c:pt idx="6">
                  <c:v>H17</c:v>
                </c:pt>
                <c:pt idx="7">
                  <c:v>H22</c:v>
                </c:pt>
                <c:pt idx="8">
                  <c:v>H27</c:v>
                </c:pt>
                <c:pt idx="9">
                  <c:v>R2</c:v>
                </c:pt>
              </c:strCache>
            </c:strRef>
          </c:cat>
          <c:val>
            <c:numRef>
              <c:f>'8-1'!$M$7:$V$7</c:f>
              <c:numCache>
                <c:formatCode>0.0_ </c:formatCode>
                <c:ptCount val="10"/>
                <c:pt idx="0">
                  <c:v>67.599999999999994</c:v>
                </c:pt>
                <c:pt idx="1">
                  <c:v>66.461953735575065</c:v>
                </c:pt>
                <c:pt idx="2">
                  <c:v>65.611383020465482</c:v>
                </c:pt>
                <c:pt idx="3">
                  <c:v>65.388943448727389</c:v>
                </c:pt>
                <c:pt idx="4">
                  <c:v>64.041497786061555</c:v>
                </c:pt>
                <c:pt idx="5">
                  <c:v>62.708091175949086</c:v>
                </c:pt>
                <c:pt idx="6">
                  <c:v>61.7</c:v>
                </c:pt>
                <c:pt idx="7">
                  <c:v>59.9</c:v>
                </c:pt>
                <c:pt idx="8">
                  <c:v>56.5</c:v>
                </c:pt>
                <c:pt idx="9">
                  <c:v>55.4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A-41B5-A787-0D33E0B659E2}"/>
            </c:ext>
          </c:extLst>
        </c:ser>
        <c:ser>
          <c:idx val="2"/>
          <c:order val="2"/>
          <c:tx>
            <c:strRef>
              <c:f>'8-1'!$L$8</c:f>
              <c:strCache>
                <c:ptCount val="1"/>
                <c:pt idx="0">
                  <c:v>老年人口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'8-1'!$M$5:$V$5</c:f>
              <c:strCache>
                <c:ptCount val="10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  <c:pt idx="5">
                  <c:v>H12</c:v>
                </c:pt>
                <c:pt idx="6">
                  <c:v>H17</c:v>
                </c:pt>
                <c:pt idx="7">
                  <c:v>H22</c:v>
                </c:pt>
                <c:pt idx="8">
                  <c:v>H27</c:v>
                </c:pt>
                <c:pt idx="9">
                  <c:v>R2</c:v>
                </c:pt>
              </c:strCache>
            </c:strRef>
          </c:cat>
          <c:val>
            <c:numRef>
              <c:f>'8-1'!$M$8:$V$8</c:f>
              <c:numCache>
                <c:formatCode>0.0_ </c:formatCode>
                <c:ptCount val="10"/>
                <c:pt idx="0">
                  <c:v>13.2</c:v>
                </c:pt>
                <c:pt idx="1">
                  <c:v>14.489281342526233</c:v>
                </c:pt>
                <c:pt idx="2">
                  <c:v>15.577308303905168</c:v>
                </c:pt>
                <c:pt idx="3">
                  <c:v>17.445167362304609</c:v>
                </c:pt>
                <c:pt idx="4">
                  <c:v>20.206502766190347</c:v>
                </c:pt>
                <c:pt idx="5">
                  <c:v>23.016607892196458</c:v>
                </c:pt>
                <c:pt idx="6">
                  <c:v>25.1</c:v>
                </c:pt>
                <c:pt idx="7">
                  <c:v>27.5</c:v>
                </c:pt>
                <c:pt idx="8">
                  <c:v>31.7</c:v>
                </c:pt>
                <c:pt idx="9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1A-41B5-A787-0D33E0B6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893504"/>
        <c:axId val="109895040"/>
        <c:axId val="0"/>
      </c:bar3DChart>
      <c:catAx>
        <c:axId val="109893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89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895040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89350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313586640596091"/>
          <c:y val="0.39408537998458615"/>
          <c:w val="0.13663548767813416"/>
          <c:h val="0.16556020846470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28571428571427"/>
          <c:y val="0.12429447108090065"/>
          <c:w val="0.7232142857142857"/>
          <c:h val="0.57627436592053938"/>
        </c:manualLayout>
      </c:layout>
      <c:lineChart>
        <c:grouping val="standard"/>
        <c:varyColors val="0"/>
        <c:ser>
          <c:idx val="0"/>
          <c:order val="0"/>
          <c:tx>
            <c:strRef>
              <c:f>'8-2'!$N$5</c:f>
              <c:strCache>
                <c:ptCount val="1"/>
                <c:pt idx="0">
                  <c:v>平均年齢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'8-2'!$O$4:$S$4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'8-2'!$O$5:$S$5</c:f>
              <c:numCache>
                <c:formatCode>General</c:formatCode>
                <c:ptCount val="5"/>
                <c:pt idx="0" formatCode="0.0_ ">
                  <c:v>45.05</c:v>
                </c:pt>
                <c:pt idx="1">
                  <c:v>45.8</c:v>
                </c:pt>
                <c:pt idx="2">
                  <c:v>47.3</c:v>
                </c:pt>
                <c:pt idx="3" formatCode="0.0">
                  <c:v>49</c:v>
                </c:pt>
                <c:pt idx="4" formatCode="0.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F-48AF-A01F-C5C42C5A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110208"/>
        <c:axId val="110111744"/>
      </c:lineChart>
      <c:catAx>
        <c:axId val="11011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11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111744"/>
        <c:scaling>
          <c:orientation val="minMax"/>
          <c:min val="4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15773809523809523"/>
              <c:y val="1.31826741996233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110208"/>
        <c:crosses val="autoZero"/>
        <c:crossBetween val="between"/>
        <c:majorUnit val="2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630952380952384"/>
          <c:y val="0.81168082803208919"/>
          <c:w val="0.44047619047619047"/>
          <c:h val="9.0396073372184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33425926327806"/>
          <c:y val="0.1122451775878348"/>
          <c:w val="0.72444758874821502"/>
          <c:h val="0.61734847673309134"/>
        </c:manualLayout>
      </c:layout>
      <c:lineChart>
        <c:grouping val="standard"/>
        <c:varyColors val="0"/>
        <c:ser>
          <c:idx val="0"/>
          <c:order val="0"/>
          <c:tx>
            <c:strRef>
              <c:f>'8-2'!$N$15</c:f>
              <c:strCache>
                <c:ptCount val="1"/>
                <c:pt idx="0">
                  <c:v>人口性比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'8-2'!$O$14:$S$14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'8-2'!$O$15:$S$15</c:f>
              <c:numCache>
                <c:formatCode>General</c:formatCode>
                <c:ptCount val="5"/>
                <c:pt idx="0" formatCode="0.0_ ">
                  <c:v>91.448451341083583</c:v>
                </c:pt>
                <c:pt idx="1">
                  <c:v>93.7</c:v>
                </c:pt>
                <c:pt idx="2">
                  <c:v>94.2</c:v>
                </c:pt>
                <c:pt idx="3">
                  <c:v>94.2</c:v>
                </c:pt>
                <c:pt idx="4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C-41BA-9DE9-130550326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160896"/>
        <c:axId val="110580480"/>
      </c:lineChart>
      <c:catAx>
        <c:axId val="110160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58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80480"/>
        <c:scaling>
          <c:orientation val="minMax"/>
          <c:max val="96"/>
          <c:min val="9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851898512685914"/>
              <c:y val="1.870748299319727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16089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25944590259551"/>
          <c:y val="0.82313139428999949"/>
          <c:w val="0.45037177019539232"/>
          <c:h val="8.16326530612244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6237345300007"/>
          <c:y val="6.985294117647059E-2"/>
          <c:w val="0.59271571094696729"/>
          <c:h val="0.75367647058823528"/>
        </c:manualLayout>
      </c:layout>
      <c:lineChart>
        <c:grouping val="standard"/>
        <c:varyColors val="0"/>
        <c:ser>
          <c:idx val="0"/>
          <c:order val="0"/>
          <c:tx>
            <c:strRef>
              <c:f>'8-2'!$N$27</c:f>
              <c:strCache>
                <c:ptCount val="1"/>
                <c:pt idx="0">
                  <c:v>７５歳以上人口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'8-2'!$O$26:$X$26</c:f>
              <c:strCache>
                <c:ptCount val="10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  <c:pt idx="5">
                  <c:v>H12</c:v>
                </c:pt>
                <c:pt idx="6">
                  <c:v>H17</c:v>
                </c:pt>
                <c:pt idx="7">
                  <c:v>H22</c:v>
                </c:pt>
                <c:pt idx="8">
                  <c:v>H27</c:v>
                </c:pt>
                <c:pt idx="9">
                  <c:v>R2</c:v>
                </c:pt>
              </c:strCache>
            </c:strRef>
          </c:cat>
          <c:val>
            <c:numRef>
              <c:f>'8-2'!$O$27:$X$27</c:f>
              <c:numCache>
                <c:formatCode>#,##0_);\(#,##0\)</c:formatCode>
                <c:ptCount val="10"/>
                <c:pt idx="0">
                  <c:v>4479</c:v>
                </c:pt>
                <c:pt idx="1">
                  <c:v>5344</c:v>
                </c:pt>
                <c:pt idx="2">
                  <c:v>6224</c:v>
                </c:pt>
                <c:pt idx="3">
                  <c:v>7325</c:v>
                </c:pt>
                <c:pt idx="4">
                  <c:v>8201</c:v>
                </c:pt>
                <c:pt idx="5">
                  <c:v>9912</c:v>
                </c:pt>
                <c:pt idx="6">
                  <c:v>12662</c:v>
                </c:pt>
                <c:pt idx="7">
                  <c:v>14452</c:v>
                </c:pt>
                <c:pt idx="8">
                  <c:v>15159</c:v>
                </c:pt>
                <c:pt idx="9">
                  <c:v>15365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B-47DE-96A8-414E71E9B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17344"/>
        <c:axId val="110618880"/>
      </c:lineChart>
      <c:catAx>
        <c:axId val="110617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6188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618880"/>
        <c:scaling>
          <c:orientation val="minMax"/>
          <c:max val="18000"/>
          <c:min val="20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1147902869757174"/>
              <c:y val="1.225490196078431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617344"/>
        <c:crosses val="autoZero"/>
        <c:crossBetween val="between"/>
        <c:majorUnit val="5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724131337887401"/>
          <c:y val="0.43014705882352944"/>
          <c:w val="0.24117015174427703"/>
          <c:h val="6.98529411764705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53347596953218E-2"/>
          <c:y val="0.14882312696694905"/>
          <c:w val="0.76053089578313748"/>
          <c:h val="0.68301202075767931"/>
        </c:manualLayout>
      </c:layout>
      <c:lineChart>
        <c:grouping val="standard"/>
        <c:varyColors val="0"/>
        <c:ser>
          <c:idx val="0"/>
          <c:order val="0"/>
          <c:tx>
            <c:strRef>
              <c:f>'9出生死亡'!$A$49</c:f>
              <c:strCache>
                <c:ptCount val="1"/>
                <c:pt idx="0">
                  <c:v>　死亡数</c:v>
                </c:pt>
              </c:strCache>
            </c:strRef>
          </c:tx>
          <c:marker>
            <c:symbol val="diamond"/>
            <c:size val="9"/>
          </c:marker>
          <c:cat>
            <c:strRef>
              <c:f>'9出生死亡'!$B$48:$K$48</c:f>
              <c:strCache>
                <c:ptCount val="10"/>
                <c:pt idx="0">
                  <c:v>H25～H26</c:v>
                </c:pt>
                <c:pt idx="1">
                  <c:v>H26～H27</c:v>
                </c:pt>
                <c:pt idx="2">
                  <c:v>H27～H28</c:v>
                </c:pt>
                <c:pt idx="3">
                  <c:v>H28～H29</c:v>
                </c:pt>
                <c:pt idx="4">
                  <c:v>H29～H30</c:v>
                </c:pt>
                <c:pt idx="5">
                  <c:v>H30～R1</c:v>
                </c:pt>
                <c:pt idx="6">
                  <c:v>R1～R2</c:v>
                </c:pt>
                <c:pt idx="7">
                  <c:v>R2～R3</c:v>
                </c:pt>
                <c:pt idx="8">
                  <c:v>R3～R4</c:v>
                </c:pt>
                <c:pt idx="9">
                  <c:v>R4～R5</c:v>
                </c:pt>
              </c:strCache>
            </c:strRef>
          </c:cat>
          <c:val>
            <c:numRef>
              <c:f>'9出生死亡'!$B$49:$K$49</c:f>
              <c:numCache>
                <c:formatCode>#,##0_);\(#,##0\)</c:formatCode>
                <c:ptCount val="10"/>
                <c:pt idx="0">
                  <c:v>1163</c:v>
                </c:pt>
                <c:pt idx="1">
                  <c:v>1243</c:v>
                </c:pt>
                <c:pt idx="2">
                  <c:v>1232</c:v>
                </c:pt>
                <c:pt idx="3">
                  <c:v>1271</c:v>
                </c:pt>
                <c:pt idx="4">
                  <c:v>1305</c:v>
                </c:pt>
                <c:pt idx="5">
                  <c:v>1243</c:v>
                </c:pt>
                <c:pt idx="6">
                  <c:v>1246</c:v>
                </c:pt>
                <c:pt idx="7">
                  <c:v>1255</c:v>
                </c:pt>
                <c:pt idx="8">
                  <c:v>1353</c:v>
                </c:pt>
                <c:pt idx="9" formatCode="General">
                  <c:v>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B-45EF-BD8B-8B96D5E3A085}"/>
            </c:ext>
          </c:extLst>
        </c:ser>
        <c:ser>
          <c:idx val="1"/>
          <c:order val="1"/>
          <c:tx>
            <c:strRef>
              <c:f>'9出生死亡'!$A$50</c:f>
              <c:strCache>
                <c:ptCount val="1"/>
                <c:pt idx="0">
                  <c:v>　出生数</c:v>
                </c:pt>
              </c:strCache>
            </c:strRef>
          </c:tx>
          <c:spPr>
            <a:ln>
              <a:solidFill>
                <a:srgbClr val="E626DD"/>
              </a:solidFill>
            </a:ln>
          </c:spPr>
          <c:marker>
            <c:spPr>
              <a:solidFill>
                <a:srgbClr val="E626DD"/>
              </a:solidFill>
            </c:spPr>
          </c:marker>
          <c:cat>
            <c:strRef>
              <c:f>'9出生死亡'!$B$48:$K$48</c:f>
              <c:strCache>
                <c:ptCount val="10"/>
                <c:pt idx="0">
                  <c:v>H25～H26</c:v>
                </c:pt>
                <c:pt idx="1">
                  <c:v>H26～H27</c:v>
                </c:pt>
                <c:pt idx="2">
                  <c:v>H27～H28</c:v>
                </c:pt>
                <c:pt idx="3">
                  <c:v>H28～H29</c:v>
                </c:pt>
                <c:pt idx="4">
                  <c:v>H29～H30</c:v>
                </c:pt>
                <c:pt idx="5">
                  <c:v>H30～R1</c:v>
                </c:pt>
                <c:pt idx="6">
                  <c:v>R1～R2</c:v>
                </c:pt>
                <c:pt idx="7">
                  <c:v>R2～R3</c:v>
                </c:pt>
                <c:pt idx="8">
                  <c:v>R3～R4</c:v>
                </c:pt>
                <c:pt idx="9">
                  <c:v>R4～R5</c:v>
                </c:pt>
              </c:strCache>
            </c:strRef>
          </c:cat>
          <c:val>
            <c:numRef>
              <c:f>'9出生死亡'!$B$50:$K$50</c:f>
              <c:numCache>
                <c:formatCode>#,##0_);\(#,##0\)</c:formatCode>
                <c:ptCount val="10"/>
                <c:pt idx="0">
                  <c:v>673</c:v>
                </c:pt>
                <c:pt idx="1">
                  <c:v>675</c:v>
                </c:pt>
                <c:pt idx="2">
                  <c:v>644</c:v>
                </c:pt>
                <c:pt idx="3">
                  <c:v>616</c:v>
                </c:pt>
                <c:pt idx="4">
                  <c:v>569</c:v>
                </c:pt>
                <c:pt idx="5">
                  <c:v>538</c:v>
                </c:pt>
                <c:pt idx="6">
                  <c:v>566</c:v>
                </c:pt>
                <c:pt idx="7">
                  <c:v>497</c:v>
                </c:pt>
                <c:pt idx="8">
                  <c:v>503</c:v>
                </c:pt>
                <c:pt idx="9" formatCode="General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B-45EF-BD8B-8B96D5E3A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65824"/>
        <c:axId val="95192576"/>
      </c:lineChart>
      <c:catAx>
        <c:axId val="95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92576"/>
        <c:crosses val="autoZero"/>
        <c:auto val="1"/>
        <c:lblAlgn val="ctr"/>
        <c:lblOffset val="100"/>
        <c:noMultiLvlLbl val="0"/>
      </c:catAx>
      <c:valAx>
        <c:axId val="95192576"/>
        <c:scaling>
          <c:orientation val="minMax"/>
          <c:max val="1500"/>
          <c:min val="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人）</a:t>
                </a:r>
              </a:p>
            </c:rich>
          </c:tx>
          <c:layout>
            <c:manualLayout>
              <c:xMode val="edge"/>
              <c:yMode val="edge"/>
              <c:x val="5.8978346456692914E-2"/>
              <c:y val="7.8430871816698597E-2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crossAx val="95165824"/>
        <c:crosses val="autoZero"/>
        <c:crossBetween val="between"/>
        <c:majorUnit val="100"/>
      </c:valAx>
    </c:plotArea>
    <c:legend>
      <c:legendPos val="r"/>
      <c:legendEntry>
        <c:idx val="0"/>
        <c:txPr>
          <a:bodyPr/>
          <a:lstStyle/>
          <a:p>
            <a:pPr>
              <a:defRPr sz="900"/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/>
            </a:pPr>
            <a:endParaRPr lang="ja-JP"/>
          </a:p>
        </c:txPr>
      </c:legendEntry>
      <c:layout>
        <c:manualLayout>
          <c:xMode val="edge"/>
          <c:yMode val="edge"/>
          <c:x val="0.84676867284333934"/>
          <c:y val="0.41590982634020057"/>
          <c:w val="0.1363643740116082"/>
          <c:h val="0.1516607341890483"/>
        </c:manualLayout>
      </c:layout>
      <c:overlay val="0"/>
      <c:spPr>
        <a:ln>
          <a:solidFill>
            <a:schemeClr val="tx1">
              <a:lumMod val="85000"/>
              <a:lumOff val="1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3764515533563E-2"/>
          <c:y val="0.10283603930039718"/>
          <c:w val="0.73803063886065567"/>
          <c:h val="0.83248987681849507"/>
        </c:manualLayout>
      </c:layout>
      <c:lineChart>
        <c:grouping val="standard"/>
        <c:varyColors val="0"/>
        <c:ser>
          <c:idx val="0"/>
          <c:order val="0"/>
          <c:tx>
            <c:strRef>
              <c:f>婚姻離婚!$N$21</c:f>
              <c:strCache>
                <c:ptCount val="1"/>
                <c:pt idx="0">
                  <c:v>婚姻件数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婚姻離婚!$O$20:$X$20</c:f>
              <c:strCache>
                <c:ptCount val="10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  <c:pt idx="5">
                  <c:v>H30</c:v>
                </c:pt>
                <c:pt idx="6">
                  <c:v>R1</c:v>
                </c:pt>
                <c:pt idx="7">
                  <c:v>R2</c:v>
                </c:pt>
                <c:pt idx="8">
                  <c:v>R3</c:v>
                </c:pt>
                <c:pt idx="9">
                  <c:v>R4</c:v>
                </c:pt>
              </c:strCache>
            </c:strRef>
          </c:cat>
          <c:val>
            <c:numRef>
              <c:f>婚姻離婚!$O$21:$X$21</c:f>
              <c:numCache>
                <c:formatCode>General</c:formatCode>
                <c:ptCount val="10"/>
                <c:pt idx="0">
                  <c:v>438</c:v>
                </c:pt>
                <c:pt idx="1">
                  <c:v>397</c:v>
                </c:pt>
                <c:pt idx="2">
                  <c:v>378</c:v>
                </c:pt>
                <c:pt idx="3">
                  <c:v>373</c:v>
                </c:pt>
                <c:pt idx="4">
                  <c:v>392</c:v>
                </c:pt>
                <c:pt idx="5">
                  <c:v>352</c:v>
                </c:pt>
                <c:pt idx="6">
                  <c:v>363</c:v>
                </c:pt>
                <c:pt idx="7">
                  <c:v>334</c:v>
                </c:pt>
                <c:pt idx="8" formatCode="#,##0_);\(#,##0\)">
                  <c:v>272</c:v>
                </c:pt>
                <c:pt idx="9" formatCode="#,##0_);\(#,##0\)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C-4F47-B2D6-F4FB2B3BF8BA}"/>
            </c:ext>
          </c:extLst>
        </c:ser>
        <c:ser>
          <c:idx val="1"/>
          <c:order val="1"/>
          <c:tx>
            <c:strRef>
              <c:f>婚姻離婚!$N$22</c:f>
              <c:strCache>
                <c:ptCount val="1"/>
                <c:pt idx="0">
                  <c:v>離婚件数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婚姻離婚!$O$20:$X$20</c:f>
              <c:strCache>
                <c:ptCount val="10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  <c:pt idx="5">
                  <c:v>H30</c:v>
                </c:pt>
                <c:pt idx="6">
                  <c:v>R1</c:v>
                </c:pt>
                <c:pt idx="7">
                  <c:v>R2</c:v>
                </c:pt>
                <c:pt idx="8">
                  <c:v>R3</c:v>
                </c:pt>
                <c:pt idx="9">
                  <c:v>R4</c:v>
                </c:pt>
              </c:strCache>
            </c:strRef>
          </c:cat>
          <c:val>
            <c:numRef>
              <c:f>婚姻離婚!$O$22:$X$22</c:f>
              <c:numCache>
                <c:formatCode>General</c:formatCode>
                <c:ptCount val="10"/>
                <c:pt idx="0">
                  <c:v>178</c:v>
                </c:pt>
                <c:pt idx="1">
                  <c:v>136</c:v>
                </c:pt>
                <c:pt idx="2">
                  <c:v>172</c:v>
                </c:pt>
                <c:pt idx="3">
                  <c:v>143</c:v>
                </c:pt>
                <c:pt idx="4">
                  <c:v>142</c:v>
                </c:pt>
                <c:pt idx="5">
                  <c:v>165</c:v>
                </c:pt>
                <c:pt idx="6">
                  <c:v>135</c:v>
                </c:pt>
                <c:pt idx="7">
                  <c:v>154</c:v>
                </c:pt>
                <c:pt idx="8" formatCode="#,##0_);\(#,##0\)">
                  <c:v>110</c:v>
                </c:pt>
                <c:pt idx="9" formatCode="#,##0_);\(#,##0\)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C-4F47-B2D6-F4FB2B3BF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45248"/>
        <c:axId val="110647168"/>
      </c:lineChart>
      <c:catAx>
        <c:axId val="11064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64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47168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645248"/>
        <c:crosses val="autoZero"/>
        <c:crossBetween val="between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840837282586955"/>
          <c:y val="0.39804581949380219"/>
          <c:w val="0.1378005820812056"/>
          <c:h val="0.20599911736696636"/>
        </c:manualLayout>
      </c:layout>
      <c:overlay val="0"/>
      <c:spPr>
        <a:solidFill>
          <a:srgbClr val="FFFFFF"/>
        </a:solidFill>
        <a:ln w="3175">
          <a:solidFill>
            <a:sysClr val="windowText" lastClr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53585640504607E-2"/>
          <c:y val="7.621962566040881E-2"/>
          <c:w val="0.740106767752577"/>
          <c:h val="0.72876627709671882"/>
        </c:manualLayout>
      </c:layout>
      <c:lineChart>
        <c:grouping val="standard"/>
        <c:varyColors val="0"/>
        <c:ser>
          <c:idx val="0"/>
          <c:order val="0"/>
          <c:tx>
            <c:strRef>
              <c:f>'転入転出 '!$A$50</c:f>
              <c:strCache>
                <c:ptCount val="1"/>
                <c:pt idx="0">
                  <c:v>転入者数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'転入転出 '!$B$49:$K$49</c:f>
              <c:strCache>
                <c:ptCount val="10"/>
                <c:pt idx="0">
                  <c:v>H25～H26</c:v>
                </c:pt>
                <c:pt idx="1">
                  <c:v>H26～H27</c:v>
                </c:pt>
                <c:pt idx="2">
                  <c:v>H27～H28</c:v>
                </c:pt>
                <c:pt idx="3">
                  <c:v>H28～H29</c:v>
                </c:pt>
                <c:pt idx="4">
                  <c:v>H29～H30</c:v>
                </c:pt>
                <c:pt idx="5">
                  <c:v>H30～R1</c:v>
                </c:pt>
                <c:pt idx="6">
                  <c:v>R1～R2</c:v>
                </c:pt>
                <c:pt idx="7">
                  <c:v>R2～R3</c:v>
                </c:pt>
                <c:pt idx="8">
                  <c:v>R3～R4</c:v>
                </c:pt>
                <c:pt idx="9">
                  <c:v>R4～R5</c:v>
                </c:pt>
              </c:strCache>
            </c:strRef>
          </c:cat>
          <c:val>
            <c:numRef>
              <c:f>'転入転出 '!$B$50:$K$50</c:f>
              <c:numCache>
                <c:formatCode>General</c:formatCode>
                <c:ptCount val="10"/>
                <c:pt idx="0">
                  <c:v>3504</c:v>
                </c:pt>
                <c:pt idx="1">
                  <c:v>3445</c:v>
                </c:pt>
                <c:pt idx="2">
                  <c:v>3347</c:v>
                </c:pt>
                <c:pt idx="3">
                  <c:v>3399</c:v>
                </c:pt>
                <c:pt idx="4">
                  <c:v>3722</c:v>
                </c:pt>
                <c:pt idx="5">
                  <c:v>3435</c:v>
                </c:pt>
                <c:pt idx="6">
                  <c:v>2911</c:v>
                </c:pt>
                <c:pt idx="7">
                  <c:v>2702</c:v>
                </c:pt>
                <c:pt idx="8" formatCode="#,##0_);\(#,##0\)">
                  <c:v>3203</c:v>
                </c:pt>
                <c:pt idx="9" formatCode="#,##0_);\(#,##0\)">
                  <c:v>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F-4542-8E24-98905934420B}"/>
            </c:ext>
          </c:extLst>
        </c:ser>
        <c:ser>
          <c:idx val="1"/>
          <c:order val="1"/>
          <c:tx>
            <c:strRef>
              <c:f>'転入転出 '!$A$51</c:f>
              <c:strCache>
                <c:ptCount val="1"/>
                <c:pt idx="0">
                  <c:v>転出者数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'転入転出 '!$B$49:$K$49</c:f>
              <c:strCache>
                <c:ptCount val="10"/>
                <c:pt idx="0">
                  <c:v>H25～H26</c:v>
                </c:pt>
                <c:pt idx="1">
                  <c:v>H26～H27</c:v>
                </c:pt>
                <c:pt idx="2">
                  <c:v>H27～H28</c:v>
                </c:pt>
                <c:pt idx="3">
                  <c:v>H28～H29</c:v>
                </c:pt>
                <c:pt idx="4">
                  <c:v>H29～H30</c:v>
                </c:pt>
                <c:pt idx="5">
                  <c:v>H30～R1</c:v>
                </c:pt>
                <c:pt idx="6">
                  <c:v>R1～R2</c:v>
                </c:pt>
                <c:pt idx="7">
                  <c:v>R2～R3</c:v>
                </c:pt>
                <c:pt idx="8">
                  <c:v>R3～R4</c:v>
                </c:pt>
                <c:pt idx="9">
                  <c:v>R4～R5</c:v>
                </c:pt>
              </c:strCache>
            </c:strRef>
          </c:cat>
          <c:val>
            <c:numRef>
              <c:f>'転入転出 '!$B$51:$K$51</c:f>
              <c:numCache>
                <c:formatCode>General</c:formatCode>
                <c:ptCount val="10"/>
                <c:pt idx="0">
                  <c:v>3687</c:v>
                </c:pt>
                <c:pt idx="1">
                  <c:v>3761</c:v>
                </c:pt>
                <c:pt idx="2">
                  <c:v>3482</c:v>
                </c:pt>
                <c:pt idx="3">
                  <c:v>3522</c:v>
                </c:pt>
                <c:pt idx="4">
                  <c:v>3597</c:v>
                </c:pt>
                <c:pt idx="5">
                  <c:v>3650</c:v>
                </c:pt>
                <c:pt idx="6">
                  <c:v>3319</c:v>
                </c:pt>
                <c:pt idx="7">
                  <c:v>3204</c:v>
                </c:pt>
                <c:pt idx="8" formatCode="#,##0_);[Red]\(#,##0\)">
                  <c:v>3415</c:v>
                </c:pt>
                <c:pt idx="9" formatCode="#,##0_);[Red]\(#,##0\)">
                  <c:v>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F-4542-8E24-98905934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00096"/>
        <c:axId val="116106368"/>
      </c:lineChart>
      <c:catAx>
        <c:axId val="116100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10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106368"/>
        <c:scaling>
          <c:orientation val="minMax"/>
          <c:max val="4500"/>
          <c:min val="2500"/>
        </c:scaling>
        <c:delete val="0"/>
        <c:axPos val="l"/>
        <c:majorGridlines>
          <c:spPr>
            <a:ln>
              <a:solidFill>
                <a:schemeClr val="accent1">
                  <a:alpha val="97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064564433407788E-2"/>
              <c:y val="1.830850280405596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100096"/>
        <c:crosses val="autoZero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83984022998740671"/>
          <c:y val="0.30592972488608416"/>
          <c:w val="0.16015969389368498"/>
          <c:h val="0.11334286604005009"/>
        </c:manualLayout>
      </c:layout>
      <c:overlay val="0"/>
      <c:spPr>
        <a:solidFill>
          <a:srgbClr val="FFFFFF"/>
        </a:solidFill>
        <a:ln w="3175">
          <a:solidFill>
            <a:sysClr val="windowText" lastClr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482827</xdr:colOff>
      <xdr:row>3</xdr:row>
      <xdr:rowOff>39687</xdr:rowOff>
    </xdr:from>
    <xdr:to>
      <xdr:col>20</xdr:col>
      <xdr:colOff>581252</xdr:colOff>
      <xdr:row>111</xdr:row>
      <xdr:rowOff>15874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B32D91-2851-44C2-96A1-08DF0AFCC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83116</xdr:colOff>
      <xdr:row>3</xdr:row>
      <xdr:rowOff>32832</xdr:rowOff>
    </xdr:from>
    <xdr:to>
      <xdr:col>13</xdr:col>
      <xdr:colOff>54541</xdr:colOff>
      <xdr:row>111</xdr:row>
      <xdr:rowOff>11906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46427D8-29E0-4AAD-BCEB-8A245212E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120266</xdr:colOff>
      <xdr:row>103</xdr:row>
      <xdr:rowOff>7745</xdr:rowOff>
    </xdr:from>
    <xdr:to>
      <xdr:col>13</xdr:col>
      <xdr:colOff>491741</xdr:colOff>
      <xdr:row>104</xdr:row>
      <xdr:rowOff>26796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FB06EC8-A8E8-4AD7-955B-A249089C3A6B}"/>
            </a:ext>
          </a:extLst>
        </xdr:cNvPr>
        <xdr:cNvSpPr txBox="1">
          <a:spLocks noChangeArrowheads="1"/>
        </xdr:cNvSpPr>
      </xdr:nvSpPr>
      <xdr:spPr bwMode="auto">
        <a:xfrm>
          <a:off x="8330816" y="15181070"/>
          <a:ext cx="3714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111370</xdr:colOff>
      <xdr:row>98</xdr:row>
      <xdr:rowOff>14898</xdr:rowOff>
    </xdr:from>
    <xdr:to>
      <xdr:col>13</xdr:col>
      <xdr:colOff>444745</xdr:colOff>
      <xdr:row>100</xdr:row>
      <xdr:rowOff>43962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60838DE-FA4F-49D3-B4EB-30290D2159F8}"/>
            </a:ext>
          </a:extLst>
        </xdr:cNvPr>
        <xdr:cNvSpPr txBox="1">
          <a:spLocks noChangeArrowheads="1"/>
        </xdr:cNvSpPr>
      </xdr:nvSpPr>
      <xdr:spPr bwMode="auto">
        <a:xfrm>
          <a:off x="8321920" y="14473848"/>
          <a:ext cx="333375" cy="31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117047</xdr:colOff>
      <xdr:row>94</xdr:row>
      <xdr:rowOff>43046</xdr:rowOff>
    </xdr:from>
    <xdr:to>
      <xdr:col>13</xdr:col>
      <xdr:colOff>488522</xdr:colOff>
      <xdr:row>95</xdr:row>
      <xdr:rowOff>33522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C189E389-6608-4766-83B7-C1A45A3FF640}"/>
            </a:ext>
          </a:extLst>
        </xdr:cNvPr>
        <xdr:cNvSpPr txBox="1">
          <a:spLocks noChangeArrowheads="1"/>
        </xdr:cNvSpPr>
      </xdr:nvSpPr>
      <xdr:spPr bwMode="auto">
        <a:xfrm>
          <a:off x="8327597" y="13930496"/>
          <a:ext cx="371475" cy="133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15歳</a:t>
          </a:r>
        </a:p>
      </xdr:txBody>
    </xdr:sp>
    <xdr:clientData/>
  </xdr:twoCellAnchor>
  <xdr:twoCellAnchor>
    <xdr:from>
      <xdr:col>13</xdr:col>
      <xdr:colOff>99646</xdr:colOff>
      <xdr:row>89</xdr:row>
      <xdr:rowOff>92319</xdr:rowOff>
    </xdr:from>
    <xdr:to>
      <xdr:col>13</xdr:col>
      <xdr:colOff>471121</xdr:colOff>
      <xdr:row>90</xdr:row>
      <xdr:rowOff>143607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E433782A-56C5-484B-8EBC-03C39EB534E4}"/>
            </a:ext>
          </a:extLst>
        </xdr:cNvPr>
        <xdr:cNvSpPr txBox="1">
          <a:spLocks noChangeArrowheads="1"/>
        </xdr:cNvSpPr>
      </xdr:nvSpPr>
      <xdr:spPr bwMode="auto">
        <a:xfrm>
          <a:off x="8310196" y="13265394"/>
          <a:ext cx="371475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20歳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114300</xdr:colOff>
      <xdr:row>86</xdr:row>
      <xdr:rowOff>57150</xdr:rowOff>
    </xdr:from>
    <xdr:to>
      <xdr:col>13</xdr:col>
      <xdr:colOff>485775</xdr:colOff>
      <xdr:row>87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34B7C3EC-36B8-420B-8167-E654548DBFE1}"/>
            </a:ext>
          </a:extLst>
        </xdr:cNvPr>
        <xdr:cNvSpPr txBox="1">
          <a:spLocks noChangeArrowheads="1"/>
        </xdr:cNvSpPr>
      </xdr:nvSpPr>
      <xdr:spPr bwMode="auto">
        <a:xfrm>
          <a:off x="8324850" y="12801600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114300</xdr:colOff>
      <xdr:row>81</xdr:row>
      <xdr:rowOff>247650</xdr:rowOff>
    </xdr:from>
    <xdr:to>
      <xdr:col>13</xdr:col>
      <xdr:colOff>485775</xdr:colOff>
      <xdr:row>83</xdr:row>
      <xdr:rowOff>38100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2F76F049-96EE-40B8-AC1D-FFE85ACE56C4}"/>
            </a:ext>
          </a:extLst>
        </xdr:cNvPr>
        <xdr:cNvSpPr txBox="1">
          <a:spLocks noChangeArrowheads="1"/>
        </xdr:cNvSpPr>
      </xdr:nvSpPr>
      <xdr:spPr bwMode="auto">
        <a:xfrm>
          <a:off x="8324850" y="12172950"/>
          <a:ext cx="3714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101020</xdr:colOff>
      <xdr:row>76</xdr:row>
      <xdr:rowOff>45611</xdr:rowOff>
    </xdr:from>
    <xdr:to>
      <xdr:col>13</xdr:col>
      <xdr:colOff>472495</xdr:colOff>
      <xdr:row>77</xdr:row>
      <xdr:rowOff>93235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22C4B954-BBDC-4583-9AF6-6E4EDBB4A321}"/>
            </a:ext>
          </a:extLst>
        </xdr:cNvPr>
        <xdr:cNvSpPr txBox="1">
          <a:spLocks noChangeArrowheads="1"/>
        </xdr:cNvSpPr>
      </xdr:nvSpPr>
      <xdr:spPr bwMode="auto">
        <a:xfrm>
          <a:off x="8311570" y="11361311"/>
          <a:ext cx="37147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35歳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111603</xdr:colOff>
      <xdr:row>66</xdr:row>
      <xdr:rowOff>119004</xdr:rowOff>
    </xdr:from>
    <xdr:to>
      <xdr:col>13</xdr:col>
      <xdr:colOff>483078</xdr:colOff>
      <xdr:row>68</xdr:row>
      <xdr:rowOff>93084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B1CAC522-B22C-4133-B301-2D34E78F4EE2}"/>
            </a:ext>
          </a:extLst>
        </xdr:cNvPr>
        <xdr:cNvSpPr txBox="1">
          <a:spLocks noChangeArrowheads="1"/>
        </xdr:cNvSpPr>
      </xdr:nvSpPr>
      <xdr:spPr bwMode="auto">
        <a:xfrm>
          <a:off x="8322153" y="10005954"/>
          <a:ext cx="371475" cy="259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120162</xdr:colOff>
      <xdr:row>62</xdr:row>
      <xdr:rowOff>48724</xdr:rowOff>
    </xdr:from>
    <xdr:to>
      <xdr:col>13</xdr:col>
      <xdr:colOff>491637</xdr:colOff>
      <xdr:row>64</xdr:row>
      <xdr:rowOff>36634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BBF40274-C0CB-4536-B33C-8A9C35862C0D}"/>
            </a:ext>
          </a:extLst>
        </xdr:cNvPr>
        <xdr:cNvSpPr txBox="1">
          <a:spLocks noChangeArrowheads="1"/>
        </xdr:cNvSpPr>
      </xdr:nvSpPr>
      <xdr:spPr bwMode="auto">
        <a:xfrm>
          <a:off x="8330712" y="9364174"/>
          <a:ext cx="371475" cy="273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111918</xdr:colOff>
      <xdr:row>58</xdr:row>
      <xdr:rowOff>2473</xdr:rowOff>
    </xdr:from>
    <xdr:to>
      <xdr:col>13</xdr:col>
      <xdr:colOff>483393</xdr:colOff>
      <xdr:row>59</xdr:row>
      <xdr:rowOff>138295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70FA3126-77D2-477C-84E5-E871D0356715}"/>
            </a:ext>
          </a:extLst>
        </xdr:cNvPr>
        <xdr:cNvSpPr txBox="1">
          <a:spLocks noChangeArrowheads="1"/>
        </xdr:cNvSpPr>
      </xdr:nvSpPr>
      <xdr:spPr bwMode="auto">
        <a:xfrm>
          <a:off x="8322468" y="8746423"/>
          <a:ext cx="371475" cy="278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102395</xdr:colOff>
      <xdr:row>53</xdr:row>
      <xdr:rowOff>136188</xdr:rowOff>
    </xdr:from>
    <xdr:to>
      <xdr:col>13</xdr:col>
      <xdr:colOff>473870</xdr:colOff>
      <xdr:row>55</xdr:row>
      <xdr:rowOff>27750</xdr:rowOff>
    </xdr:to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D8268590-4107-450E-AE27-5F7D9FCDB465}"/>
            </a:ext>
          </a:extLst>
        </xdr:cNvPr>
        <xdr:cNvSpPr txBox="1">
          <a:spLocks noChangeArrowheads="1"/>
        </xdr:cNvSpPr>
      </xdr:nvSpPr>
      <xdr:spPr bwMode="auto">
        <a:xfrm>
          <a:off x="8312945" y="8165763"/>
          <a:ext cx="371475" cy="177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98638</xdr:colOff>
      <xdr:row>49</xdr:row>
      <xdr:rowOff>28208</xdr:rowOff>
    </xdr:from>
    <xdr:to>
      <xdr:col>13</xdr:col>
      <xdr:colOff>470113</xdr:colOff>
      <xdr:row>50</xdr:row>
      <xdr:rowOff>136647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00884FF5-35AD-481B-A2E7-F219C87DF9E1}"/>
            </a:ext>
          </a:extLst>
        </xdr:cNvPr>
        <xdr:cNvSpPr txBox="1">
          <a:spLocks noChangeArrowheads="1"/>
        </xdr:cNvSpPr>
      </xdr:nvSpPr>
      <xdr:spPr bwMode="auto">
        <a:xfrm>
          <a:off x="8309188" y="7486283"/>
          <a:ext cx="371475" cy="25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65歳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100013</xdr:colOff>
      <xdr:row>44</xdr:row>
      <xdr:rowOff>131701</xdr:rowOff>
    </xdr:from>
    <xdr:to>
      <xdr:col>13</xdr:col>
      <xdr:colOff>471488</xdr:colOff>
      <xdr:row>46</xdr:row>
      <xdr:rowOff>55501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3292B450-0232-4637-89A8-843DB805E7B9}"/>
            </a:ext>
          </a:extLst>
        </xdr:cNvPr>
        <xdr:cNvSpPr txBox="1">
          <a:spLocks noChangeArrowheads="1"/>
        </xdr:cNvSpPr>
      </xdr:nvSpPr>
      <xdr:spPr bwMode="auto">
        <a:xfrm>
          <a:off x="8310563" y="6875401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70歳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104134</xdr:colOff>
      <xdr:row>40</xdr:row>
      <xdr:rowOff>82428</xdr:rowOff>
    </xdr:from>
    <xdr:to>
      <xdr:col>13</xdr:col>
      <xdr:colOff>475609</xdr:colOff>
      <xdr:row>41</xdr:row>
      <xdr:rowOff>130054</xdr:rowOff>
    </xdr:to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9EE40F23-1D0E-46E1-9B66-1460DB7976A2}"/>
            </a:ext>
          </a:extLst>
        </xdr:cNvPr>
        <xdr:cNvSpPr txBox="1">
          <a:spLocks noChangeArrowheads="1"/>
        </xdr:cNvSpPr>
      </xdr:nvSpPr>
      <xdr:spPr bwMode="auto">
        <a:xfrm>
          <a:off x="8314684" y="6254628"/>
          <a:ext cx="3714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94060</xdr:colOff>
      <xdr:row>35</xdr:row>
      <xdr:rowOff>127489</xdr:rowOff>
    </xdr:from>
    <xdr:to>
      <xdr:col>13</xdr:col>
      <xdr:colOff>465535</xdr:colOff>
      <xdr:row>37</xdr:row>
      <xdr:rowOff>60814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600F38B6-0CF5-4B5C-AECA-FB11F1AB8B60}"/>
            </a:ext>
          </a:extLst>
        </xdr:cNvPr>
        <xdr:cNvSpPr txBox="1">
          <a:spLocks noChangeArrowheads="1"/>
        </xdr:cNvSpPr>
      </xdr:nvSpPr>
      <xdr:spPr bwMode="auto">
        <a:xfrm>
          <a:off x="8304610" y="5585314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80歳</a:t>
          </a:r>
        </a:p>
      </xdr:txBody>
    </xdr:sp>
    <xdr:clientData/>
  </xdr:twoCellAnchor>
  <xdr:twoCellAnchor>
    <xdr:from>
      <xdr:col>13</xdr:col>
      <xdr:colOff>106973</xdr:colOff>
      <xdr:row>31</xdr:row>
      <xdr:rowOff>96715</xdr:rowOff>
    </xdr:from>
    <xdr:to>
      <xdr:col>13</xdr:col>
      <xdr:colOff>478448</xdr:colOff>
      <xdr:row>32</xdr:row>
      <xdr:rowOff>125291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73856E88-585A-4140-8270-2A4AAC052D77}"/>
            </a:ext>
          </a:extLst>
        </xdr:cNvPr>
        <xdr:cNvSpPr txBox="1">
          <a:spLocks noChangeArrowheads="1"/>
        </xdr:cNvSpPr>
      </xdr:nvSpPr>
      <xdr:spPr bwMode="auto">
        <a:xfrm>
          <a:off x="8317523" y="4983040"/>
          <a:ext cx="371475" cy="171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90488</xdr:colOff>
      <xdr:row>26</xdr:row>
      <xdr:rowOff>142601</xdr:rowOff>
    </xdr:from>
    <xdr:to>
      <xdr:col>13</xdr:col>
      <xdr:colOff>461963</xdr:colOff>
      <xdr:row>28</xdr:row>
      <xdr:rowOff>24637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D5154874-477C-480B-AFF4-7C199733E5DF}"/>
            </a:ext>
          </a:extLst>
        </xdr:cNvPr>
        <xdr:cNvSpPr txBox="1">
          <a:spLocks noChangeArrowheads="1"/>
        </xdr:cNvSpPr>
      </xdr:nvSpPr>
      <xdr:spPr bwMode="auto">
        <a:xfrm>
          <a:off x="8301038" y="4314551"/>
          <a:ext cx="371475" cy="167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90歳</a:t>
          </a: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654294</xdr:colOff>
      <xdr:row>18</xdr:row>
      <xdr:rowOff>72537</xdr:rowOff>
    </xdr:from>
    <xdr:to>
      <xdr:col>13</xdr:col>
      <xdr:colOff>529736</xdr:colOff>
      <xdr:row>19</xdr:row>
      <xdr:rowOff>129687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19E2996E-F3B0-49C3-9F34-1D7F20BA8C5F}"/>
            </a:ext>
          </a:extLst>
        </xdr:cNvPr>
        <xdr:cNvSpPr txBox="1">
          <a:spLocks noChangeArrowheads="1"/>
        </xdr:cNvSpPr>
      </xdr:nvSpPr>
      <xdr:spPr bwMode="auto">
        <a:xfrm>
          <a:off x="8198094" y="3101487"/>
          <a:ext cx="54219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100歳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9525</xdr:colOff>
      <xdr:row>13</xdr:row>
      <xdr:rowOff>76200</xdr:rowOff>
    </xdr:from>
    <xdr:to>
      <xdr:col>14</xdr:col>
      <xdr:colOff>9525</xdr:colOff>
      <xdr:row>15</xdr:row>
      <xdr:rowOff>38100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90A6D66A-34FE-46F5-BC4C-A7E98E651E71}"/>
            </a:ext>
          </a:extLst>
        </xdr:cNvPr>
        <xdr:cNvSpPr txBox="1">
          <a:spLocks noChangeArrowheads="1"/>
        </xdr:cNvSpPr>
      </xdr:nvSpPr>
      <xdr:spPr bwMode="auto">
        <a:xfrm>
          <a:off x="8220075" y="2390775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105歳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107184</xdr:colOff>
      <xdr:row>107</xdr:row>
      <xdr:rowOff>113900</xdr:rowOff>
    </xdr:from>
    <xdr:to>
      <xdr:col>13</xdr:col>
      <xdr:colOff>419776</xdr:colOff>
      <xdr:row>108</xdr:row>
      <xdr:rowOff>122560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A1353A5E-5840-421A-8416-C63D8B49692C}"/>
            </a:ext>
          </a:extLst>
        </xdr:cNvPr>
        <xdr:cNvSpPr txBox="1">
          <a:spLocks noChangeArrowheads="1"/>
        </xdr:cNvSpPr>
      </xdr:nvSpPr>
      <xdr:spPr bwMode="auto">
        <a:xfrm>
          <a:off x="8317734" y="15858725"/>
          <a:ext cx="312592" cy="15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501650</xdr:colOff>
      <xdr:row>99</xdr:row>
      <xdr:rowOff>15874</xdr:rowOff>
    </xdr:from>
    <xdr:to>
      <xdr:col>13</xdr:col>
      <xdr:colOff>206375</xdr:colOff>
      <xdr:row>103</xdr:row>
      <xdr:rowOff>128815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F5A12D3-9391-494B-A749-3C994DF7D5DA}"/>
            </a:ext>
          </a:extLst>
        </xdr:cNvPr>
        <xdr:cNvSpPr txBox="1">
          <a:spLocks noChangeArrowheads="1"/>
        </xdr:cNvSpPr>
      </xdr:nvSpPr>
      <xdr:spPr bwMode="auto">
        <a:xfrm>
          <a:off x="8045450" y="14617699"/>
          <a:ext cx="371475" cy="684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275034</xdr:colOff>
      <xdr:row>94</xdr:row>
      <xdr:rowOff>119063</xdr:rowOff>
    </xdr:from>
    <xdr:to>
      <xdr:col>12</xdr:col>
      <xdr:colOff>646509</xdr:colOff>
      <xdr:row>95</xdr:row>
      <xdr:rowOff>109538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289ED795-3C9D-4760-80B7-D7AFDE38FACE}"/>
            </a:ext>
          </a:extLst>
        </xdr:cNvPr>
        <xdr:cNvSpPr txBox="1">
          <a:spLocks noChangeArrowheads="1"/>
        </xdr:cNvSpPr>
      </xdr:nvSpPr>
      <xdr:spPr bwMode="auto">
        <a:xfrm>
          <a:off x="7818834" y="14006513"/>
          <a:ext cx="3714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167878</xdr:colOff>
      <xdr:row>91</xdr:row>
      <xdr:rowOff>36909</xdr:rowOff>
    </xdr:from>
    <xdr:to>
      <xdr:col>12</xdr:col>
      <xdr:colOff>539353</xdr:colOff>
      <xdr:row>92</xdr:row>
      <xdr:rowOff>84534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F9206FD0-FDBF-4436-BF1A-2134612B2610}"/>
            </a:ext>
          </a:extLst>
        </xdr:cNvPr>
        <xdr:cNvSpPr txBox="1">
          <a:spLocks noChangeArrowheads="1"/>
        </xdr:cNvSpPr>
      </xdr:nvSpPr>
      <xdr:spPr bwMode="auto">
        <a:xfrm>
          <a:off x="7711678" y="13495734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114300</xdr:colOff>
      <xdr:row>85</xdr:row>
      <xdr:rowOff>20515</xdr:rowOff>
    </xdr:from>
    <xdr:to>
      <xdr:col>13</xdr:col>
      <xdr:colOff>485775</xdr:colOff>
      <xdr:row>86</xdr:row>
      <xdr:rowOff>68140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875B6AF5-CF50-4FA1-8451-F86CA258DCE3}"/>
            </a:ext>
          </a:extLst>
        </xdr:cNvPr>
        <xdr:cNvSpPr txBox="1">
          <a:spLocks noChangeArrowheads="1"/>
        </xdr:cNvSpPr>
      </xdr:nvSpPr>
      <xdr:spPr bwMode="auto">
        <a:xfrm>
          <a:off x="8324850" y="12622090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25歳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99646</xdr:colOff>
      <xdr:row>80</xdr:row>
      <xdr:rowOff>128222</xdr:rowOff>
    </xdr:from>
    <xdr:to>
      <xdr:col>13</xdr:col>
      <xdr:colOff>471121</xdr:colOff>
      <xdr:row>82</xdr:row>
      <xdr:rowOff>23447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48983E50-1C56-4279-B44B-D47C4CEB6EEF}"/>
            </a:ext>
          </a:extLst>
        </xdr:cNvPr>
        <xdr:cNvSpPr txBox="1">
          <a:spLocks noChangeArrowheads="1"/>
        </xdr:cNvSpPr>
      </xdr:nvSpPr>
      <xdr:spPr bwMode="auto">
        <a:xfrm>
          <a:off x="8310196" y="12015422"/>
          <a:ext cx="3714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30歳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327422</xdr:colOff>
      <xdr:row>78</xdr:row>
      <xdr:rowOff>25003</xdr:rowOff>
    </xdr:from>
    <xdr:to>
      <xdr:col>13</xdr:col>
      <xdr:colOff>57151</xdr:colOff>
      <xdr:row>79</xdr:row>
      <xdr:rowOff>47624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7998A268-B9DD-47F7-A266-F254464E4D95}"/>
            </a:ext>
          </a:extLst>
        </xdr:cNvPr>
        <xdr:cNvSpPr txBox="1">
          <a:spLocks noChangeArrowheads="1"/>
        </xdr:cNvSpPr>
      </xdr:nvSpPr>
      <xdr:spPr bwMode="auto">
        <a:xfrm>
          <a:off x="7871222" y="11626453"/>
          <a:ext cx="396479" cy="165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146447</xdr:colOff>
      <xdr:row>69</xdr:row>
      <xdr:rowOff>54769</xdr:rowOff>
    </xdr:from>
    <xdr:to>
      <xdr:col>12</xdr:col>
      <xdr:colOff>517922</xdr:colOff>
      <xdr:row>70</xdr:row>
      <xdr:rowOff>92869</xdr:rowOff>
    </xdr:to>
    <xdr:sp macro="" textlink="">
      <xdr:nvSpPr>
        <xdr:cNvPr id="30" name="Text Box 13">
          <a:extLst>
            <a:ext uri="{FF2B5EF4-FFF2-40B4-BE49-F238E27FC236}">
              <a16:creationId xmlns:a16="http://schemas.microsoft.com/office/drawing/2014/main" id="{7AEAFA63-B097-40E5-AE38-563F1106E78C}"/>
            </a:ext>
          </a:extLst>
        </xdr:cNvPr>
        <xdr:cNvSpPr txBox="1">
          <a:spLocks noChangeArrowheads="1"/>
        </xdr:cNvSpPr>
      </xdr:nvSpPr>
      <xdr:spPr bwMode="auto">
        <a:xfrm>
          <a:off x="7690247" y="10370344"/>
          <a:ext cx="3714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332185</xdr:colOff>
      <xdr:row>65</xdr:row>
      <xdr:rowOff>16669</xdr:rowOff>
    </xdr:from>
    <xdr:to>
      <xdr:col>13</xdr:col>
      <xdr:colOff>36910</xdr:colOff>
      <xdr:row>66</xdr:row>
      <xdr:rowOff>54769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F9419F4D-B761-42B9-AE9E-9DF58F63996F}"/>
            </a:ext>
          </a:extLst>
        </xdr:cNvPr>
        <xdr:cNvSpPr txBox="1">
          <a:spLocks noChangeArrowheads="1"/>
        </xdr:cNvSpPr>
      </xdr:nvSpPr>
      <xdr:spPr bwMode="auto">
        <a:xfrm>
          <a:off x="7875985" y="9760744"/>
          <a:ext cx="3714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344091</xdr:colOff>
      <xdr:row>60</xdr:row>
      <xdr:rowOff>141685</xdr:rowOff>
    </xdr:from>
    <xdr:to>
      <xdr:col>13</xdr:col>
      <xdr:colOff>48816</xdr:colOff>
      <xdr:row>62</xdr:row>
      <xdr:rowOff>94060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D316EBD9-22E5-45DB-BCFA-F815813E5F0D}"/>
            </a:ext>
          </a:extLst>
        </xdr:cNvPr>
        <xdr:cNvSpPr txBox="1">
          <a:spLocks noChangeArrowheads="1"/>
        </xdr:cNvSpPr>
      </xdr:nvSpPr>
      <xdr:spPr bwMode="auto">
        <a:xfrm>
          <a:off x="7887891" y="9171385"/>
          <a:ext cx="3714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298847</xdr:colOff>
      <xdr:row>56</xdr:row>
      <xdr:rowOff>94060</xdr:rowOff>
    </xdr:from>
    <xdr:to>
      <xdr:col>13</xdr:col>
      <xdr:colOff>3572</xdr:colOff>
      <xdr:row>57</xdr:row>
      <xdr:rowOff>132160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FE55DEAF-8DA3-48EE-9929-F9B507F24424}"/>
            </a:ext>
          </a:extLst>
        </xdr:cNvPr>
        <xdr:cNvSpPr txBox="1">
          <a:spLocks noChangeArrowheads="1"/>
        </xdr:cNvSpPr>
      </xdr:nvSpPr>
      <xdr:spPr bwMode="auto">
        <a:xfrm>
          <a:off x="7842647" y="8552260"/>
          <a:ext cx="3714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326231</xdr:colOff>
      <xdr:row>50</xdr:row>
      <xdr:rowOff>126206</xdr:rowOff>
    </xdr:from>
    <xdr:to>
      <xdr:col>13</xdr:col>
      <xdr:colOff>30956</xdr:colOff>
      <xdr:row>52</xdr:row>
      <xdr:rowOff>88106</xdr:rowOff>
    </xdr:to>
    <xdr:sp macro="" textlink="">
      <xdr:nvSpPr>
        <xdr:cNvPr id="34" name="Text Box 17">
          <a:extLst>
            <a:ext uri="{FF2B5EF4-FFF2-40B4-BE49-F238E27FC236}">
              <a16:creationId xmlns:a16="http://schemas.microsoft.com/office/drawing/2014/main" id="{201999C1-3B12-4FD1-BCCC-360794A59D6A}"/>
            </a:ext>
          </a:extLst>
        </xdr:cNvPr>
        <xdr:cNvSpPr txBox="1">
          <a:spLocks noChangeArrowheads="1"/>
        </xdr:cNvSpPr>
      </xdr:nvSpPr>
      <xdr:spPr bwMode="auto">
        <a:xfrm>
          <a:off x="7870031" y="7727156"/>
          <a:ext cx="3714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421482</xdr:colOff>
      <xdr:row>46</xdr:row>
      <xdr:rowOff>19050</xdr:rowOff>
    </xdr:from>
    <xdr:to>
      <xdr:col>13</xdr:col>
      <xdr:colOff>126207</xdr:colOff>
      <xdr:row>47</xdr:row>
      <xdr:rowOff>85725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1ECE4B54-D5C4-4F83-B93F-2A4D6043EEA6}"/>
            </a:ext>
          </a:extLst>
        </xdr:cNvPr>
        <xdr:cNvSpPr txBox="1">
          <a:spLocks noChangeArrowheads="1"/>
        </xdr:cNvSpPr>
      </xdr:nvSpPr>
      <xdr:spPr bwMode="auto">
        <a:xfrm>
          <a:off x="7965282" y="704850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147638</xdr:colOff>
      <xdr:row>41</xdr:row>
      <xdr:rowOff>125015</xdr:rowOff>
    </xdr:from>
    <xdr:to>
      <xdr:col>12</xdr:col>
      <xdr:colOff>519113</xdr:colOff>
      <xdr:row>43</xdr:row>
      <xdr:rowOff>29765</xdr:rowOff>
    </xdr:to>
    <xdr:sp macro="" textlink="">
      <xdr:nvSpPr>
        <xdr:cNvPr id="36" name="Text Box 19">
          <a:extLst>
            <a:ext uri="{FF2B5EF4-FFF2-40B4-BE49-F238E27FC236}">
              <a16:creationId xmlns:a16="http://schemas.microsoft.com/office/drawing/2014/main" id="{9FD8F7FD-EC67-42A8-AC98-D3696A8C90B5}"/>
            </a:ext>
          </a:extLst>
        </xdr:cNvPr>
        <xdr:cNvSpPr txBox="1">
          <a:spLocks noChangeArrowheads="1"/>
        </xdr:cNvSpPr>
      </xdr:nvSpPr>
      <xdr:spPr bwMode="auto">
        <a:xfrm>
          <a:off x="7691438" y="6440090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350044</xdr:colOff>
      <xdr:row>36</xdr:row>
      <xdr:rowOff>141684</xdr:rowOff>
    </xdr:from>
    <xdr:to>
      <xdr:col>13</xdr:col>
      <xdr:colOff>54769</xdr:colOff>
      <xdr:row>38</xdr:row>
      <xdr:rowOff>75009</xdr:rowOff>
    </xdr:to>
    <xdr:sp macro="" textlink="">
      <xdr:nvSpPr>
        <xdr:cNvPr id="37" name="Text Box 21">
          <a:extLst>
            <a:ext uri="{FF2B5EF4-FFF2-40B4-BE49-F238E27FC236}">
              <a16:creationId xmlns:a16="http://schemas.microsoft.com/office/drawing/2014/main" id="{750DAB5D-D445-4ABC-8FDA-69D516DF262A}"/>
            </a:ext>
          </a:extLst>
        </xdr:cNvPr>
        <xdr:cNvSpPr txBox="1">
          <a:spLocks noChangeArrowheads="1"/>
        </xdr:cNvSpPr>
      </xdr:nvSpPr>
      <xdr:spPr bwMode="auto">
        <a:xfrm>
          <a:off x="7893844" y="5742384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524608</xdr:colOff>
      <xdr:row>30</xdr:row>
      <xdr:rowOff>45427</xdr:rowOff>
    </xdr:from>
    <xdr:to>
      <xdr:col>13</xdr:col>
      <xdr:colOff>229333</xdr:colOff>
      <xdr:row>31</xdr:row>
      <xdr:rowOff>74002</xdr:rowOff>
    </xdr:to>
    <xdr:sp macro="" textlink="">
      <xdr:nvSpPr>
        <xdr:cNvPr id="38" name="Text Box 22">
          <a:extLst>
            <a:ext uri="{FF2B5EF4-FFF2-40B4-BE49-F238E27FC236}">
              <a16:creationId xmlns:a16="http://schemas.microsoft.com/office/drawing/2014/main" id="{BF30CC3C-53F9-4772-B198-9401FBAB90E1}"/>
            </a:ext>
          </a:extLst>
        </xdr:cNvPr>
        <xdr:cNvSpPr txBox="1">
          <a:spLocks noChangeArrowheads="1"/>
        </xdr:cNvSpPr>
      </xdr:nvSpPr>
      <xdr:spPr bwMode="auto">
        <a:xfrm>
          <a:off x="8068408" y="4788877"/>
          <a:ext cx="371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48816</xdr:colOff>
      <xdr:row>29</xdr:row>
      <xdr:rowOff>34528</xdr:rowOff>
    </xdr:from>
    <xdr:to>
      <xdr:col>13</xdr:col>
      <xdr:colOff>420291</xdr:colOff>
      <xdr:row>30</xdr:row>
      <xdr:rowOff>63103</xdr:rowOff>
    </xdr:to>
    <xdr:sp macro="" textlink="">
      <xdr:nvSpPr>
        <xdr:cNvPr id="39" name="Text Box 23">
          <a:extLst>
            <a:ext uri="{FF2B5EF4-FFF2-40B4-BE49-F238E27FC236}">
              <a16:creationId xmlns:a16="http://schemas.microsoft.com/office/drawing/2014/main" id="{5618B00B-9097-4EAA-BAF7-7EE719C0CD8F}"/>
            </a:ext>
          </a:extLst>
        </xdr:cNvPr>
        <xdr:cNvSpPr txBox="1">
          <a:spLocks noChangeArrowheads="1"/>
        </xdr:cNvSpPr>
      </xdr:nvSpPr>
      <xdr:spPr bwMode="auto">
        <a:xfrm>
          <a:off x="8259366" y="4635103"/>
          <a:ext cx="371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99831</xdr:colOff>
      <xdr:row>22</xdr:row>
      <xdr:rowOff>112651</xdr:rowOff>
    </xdr:from>
    <xdr:to>
      <xdr:col>13</xdr:col>
      <xdr:colOff>471306</xdr:colOff>
      <xdr:row>24</xdr:row>
      <xdr:rowOff>13738</xdr:rowOff>
    </xdr:to>
    <xdr:sp macro="" textlink="">
      <xdr:nvSpPr>
        <xdr:cNvPr id="40" name="Text Box 24">
          <a:extLst>
            <a:ext uri="{FF2B5EF4-FFF2-40B4-BE49-F238E27FC236}">
              <a16:creationId xmlns:a16="http://schemas.microsoft.com/office/drawing/2014/main" id="{078806B2-DF18-44AE-B641-FFA38CA0144F}"/>
            </a:ext>
          </a:extLst>
        </xdr:cNvPr>
        <xdr:cNvSpPr txBox="1">
          <a:spLocks noChangeArrowheads="1"/>
        </xdr:cNvSpPr>
      </xdr:nvSpPr>
      <xdr:spPr bwMode="auto">
        <a:xfrm>
          <a:off x="8310381" y="3713101"/>
          <a:ext cx="371475" cy="186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95歳</a:t>
          </a:r>
        </a:p>
      </xdr:txBody>
    </xdr:sp>
    <xdr:clientData/>
  </xdr:twoCellAnchor>
  <xdr:twoCellAnchor>
    <xdr:from>
      <xdr:col>13</xdr:col>
      <xdr:colOff>108139</xdr:colOff>
      <xdr:row>71</xdr:row>
      <xdr:rowOff>72246</xdr:rowOff>
    </xdr:from>
    <xdr:to>
      <xdr:col>13</xdr:col>
      <xdr:colOff>479614</xdr:colOff>
      <xdr:row>73</xdr:row>
      <xdr:rowOff>46325</xdr:rowOff>
    </xdr:to>
    <xdr:sp macro="" textlink="">
      <xdr:nvSpPr>
        <xdr:cNvPr id="41" name="Text Box 13">
          <a:extLst>
            <a:ext uri="{FF2B5EF4-FFF2-40B4-BE49-F238E27FC236}">
              <a16:creationId xmlns:a16="http://schemas.microsoft.com/office/drawing/2014/main" id="{8DF604ED-A19D-4D6B-B344-D806FA1EE210}"/>
            </a:ext>
          </a:extLst>
        </xdr:cNvPr>
        <xdr:cNvSpPr txBox="1">
          <a:spLocks noChangeArrowheads="1"/>
        </xdr:cNvSpPr>
      </xdr:nvSpPr>
      <xdr:spPr bwMode="auto">
        <a:xfrm>
          <a:off x="8318689" y="10673571"/>
          <a:ext cx="371475" cy="259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30</xdr:row>
      <xdr:rowOff>212725</xdr:rowOff>
    </xdr:from>
    <xdr:to>
      <xdr:col>7</xdr:col>
      <xdr:colOff>209550</xdr:colOff>
      <xdr:row>49</xdr:row>
      <xdr:rowOff>79375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700A7B-4E80-43C6-9795-976E183DA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14</xdr:row>
      <xdr:rowOff>200025</xdr:rowOff>
    </xdr:from>
    <xdr:to>
      <xdr:col>21</xdr:col>
      <xdr:colOff>266700</xdr:colOff>
      <xdr:row>31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3BD89F-1C1E-4D73-B8C1-4C4950D4E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190499</xdr:rowOff>
    </xdr:from>
    <xdr:to>
      <xdr:col>10</xdr:col>
      <xdr:colOff>514350</xdr:colOff>
      <xdr:row>12</xdr:row>
      <xdr:rowOff>238124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DC0957-48DA-44FA-9D2D-B5DE15DB4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13</xdr:row>
      <xdr:rowOff>38100</xdr:rowOff>
    </xdr:from>
    <xdr:to>
      <xdr:col>10</xdr:col>
      <xdr:colOff>485775</xdr:colOff>
      <xdr:row>24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AA9507F-FBF0-4F36-B89F-57A8E5094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36</xdr:row>
      <xdr:rowOff>47625</xdr:rowOff>
    </xdr:from>
    <xdr:to>
      <xdr:col>10</xdr:col>
      <xdr:colOff>28575</xdr:colOff>
      <xdr:row>53</xdr:row>
      <xdr:rowOff>47625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B86E3C-1405-4D61-9723-6490020FC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66675</xdr:rowOff>
    </xdr:from>
    <xdr:to>
      <xdr:col>1</xdr:col>
      <xdr:colOff>0</xdr:colOff>
      <xdr:row>26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803FDE0-E99E-4712-884B-977DDF8B28A4}"/>
            </a:ext>
          </a:extLst>
        </xdr:cNvPr>
        <xdr:cNvSpPr txBox="1">
          <a:spLocks noChangeArrowheads="1"/>
        </xdr:cNvSpPr>
      </xdr:nvSpPr>
      <xdr:spPr bwMode="auto">
        <a:xfrm>
          <a:off x="923925" y="6610350"/>
          <a:ext cx="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死亡数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35</xdr:row>
      <xdr:rowOff>66675</xdr:rowOff>
    </xdr:from>
    <xdr:to>
      <xdr:col>1</xdr:col>
      <xdr:colOff>0</xdr:colOff>
      <xdr:row>37</xdr:row>
      <xdr:rowOff>95250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6247191-33C7-4743-9CA0-5A4AD97B1337}"/>
            </a:ext>
          </a:extLst>
        </xdr:cNvPr>
        <xdr:cNvSpPr txBox="1">
          <a:spLocks noChangeArrowheads="1"/>
        </xdr:cNvSpPr>
      </xdr:nvSpPr>
      <xdr:spPr bwMode="auto">
        <a:xfrm>
          <a:off x="923925" y="8286750"/>
          <a:ext cx="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出生数</a:t>
          </a:r>
          <a:endParaRPr lang="ja-JP" altLang="en-US"/>
        </a:p>
      </xdr:txBody>
    </xdr:sp>
    <xdr:clientData/>
  </xdr:twoCellAnchor>
  <xdr:twoCellAnchor>
    <xdr:from>
      <xdr:col>0</xdr:col>
      <xdr:colOff>19050</xdr:colOff>
      <xdr:row>17</xdr:row>
      <xdr:rowOff>152401</xdr:rowOff>
    </xdr:from>
    <xdr:to>
      <xdr:col>10</xdr:col>
      <xdr:colOff>419100</xdr:colOff>
      <xdr:row>40</xdr:row>
      <xdr:rowOff>47626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FD5067-4029-4388-9E88-E0454766F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17</xdr:row>
      <xdr:rowOff>9525</xdr:rowOff>
    </xdr:from>
    <xdr:to>
      <xdr:col>10</xdr:col>
      <xdr:colOff>523875</xdr:colOff>
      <xdr:row>34</xdr:row>
      <xdr:rowOff>400050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535E58-B8FC-404D-8CA0-2F940C095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17</xdr:row>
      <xdr:rowOff>57150</xdr:rowOff>
    </xdr:from>
    <xdr:to>
      <xdr:col>0</xdr:col>
      <xdr:colOff>800100</xdr:colOff>
      <xdr:row>17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E137FB5-1486-4453-9438-FE23AB212B05}"/>
            </a:ext>
          </a:extLst>
        </xdr:cNvPr>
        <xdr:cNvSpPr txBox="1">
          <a:spLocks noChangeArrowheads="1"/>
        </xdr:cNvSpPr>
      </xdr:nvSpPr>
      <xdr:spPr bwMode="auto">
        <a:xfrm>
          <a:off x="523875" y="5238750"/>
          <a:ext cx="2762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17</xdr:row>
      <xdr:rowOff>0</xdr:rowOff>
    </xdr:from>
    <xdr:to>
      <xdr:col>10</xdr:col>
      <xdr:colOff>476250</xdr:colOff>
      <xdr:row>41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E72A3C9-A9B0-4F5D-9C18-4A5855457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301625</xdr:colOff>
      <xdr:row>4</xdr:row>
      <xdr:rowOff>393700</xdr:rowOff>
    </xdr:from>
    <xdr:to>
      <xdr:col>16</xdr:col>
      <xdr:colOff>596900</xdr:colOff>
      <xdr:row>12</xdr:row>
      <xdr:rowOff>330200</xdr:rowOff>
    </xdr:to>
    <xdr:graphicFrame macro="">
      <xdr:nvGraphicFramePr>
        <xdr:cNvPr id="2" name="グラフ 5">
          <a:extLst>
            <a:ext uri="{FF2B5EF4-FFF2-40B4-BE49-F238E27FC236}">
              <a16:creationId xmlns:a16="http://schemas.microsoft.com/office/drawing/2014/main" id="{57F1148F-3AE6-4349-B284-BD7AB7ADF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628650</xdr:colOff>
      <xdr:row>15</xdr:row>
      <xdr:rowOff>190500</xdr:rowOff>
    </xdr:from>
    <xdr:to>
      <xdr:col>22</xdr:col>
      <xdr:colOff>371475</xdr:colOff>
      <xdr:row>29</xdr:row>
      <xdr:rowOff>247650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21EB7B09-11E0-4323-B8DB-D61512A7A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647700</xdr:colOff>
      <xdr:row>2</xdr:row>
      <xdr:rowOff>133350</xdr:rowOff>
    </xdr:from>
    <xdr:to>
      <xdr:col>22</xdr:col>
      <xdr:colOff>542925</xdr:colOff>
      <xdr:row>15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2DDCD9D-79A8-4437-830C-FC3C2471B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292100</xdr:colOff>
      <xdr:row>15</xdr:row>
      <xdr:rowOff>219075</xdr:rowOff>
    </xdr:from>
    <xdr:to>
      <xdr:col>22</xdr:col>
      <xdr:colOff>377825</xdr:colOff>
      <xdr:row>29</xdr:row>
      <xdr:rowOff>276225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3E45E318-6B10-4F35-95B7-736FB293E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203200</xdr:colOff>
      <xdr:row>1</xdr:row>
      <xdr:rowOff>6350</xdr:rowOff>
    </xdr:from>
    <xdr:to>
      <xdr:col>22</xdr:col>
      <xdr:colOff>327025</xdr:colOff>
      <xdr:row>14</xdr:row>
      <xdr:rowOff>44450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A32E9288-C8EE-4AF1-B730-A4C3F8AE3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9</xdr:row>
      <xdr:rowOff>57150</xdr:rowOff>
    </xdr:from>
    <xdr:to>
      <xdr:col>10</xdr:col>
      <xdr:colOff>104775</xdr:colOff>
      <xdr:row>16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EDFB45B-E6AF-40F9-9785-9BC7FEC64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9</xdr:row>
      <xdr:rowOff>57150</xdr:rowOff>
    </xdr:from>
    <xdr:to>
      <xdr:col>10</xdr:col>
      <xdr:colOff>104775</xdr:colOff>
      <xdr:row>16</xdr:row>
      <xdr:rowOff>76200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9C059AAA-78BF-4555-B5AF-22B514F46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2;&#24180;&#24230;&#29256;&#20234;&#36032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年表紙"/>
      <sheetName val="細目次.・1"/>
      <sheetName val="細目次・2"/>
      <sheetName val="1.土地・気象"/>
      <sheetName val="1"/>
      <sheetName val="2"/>
      <sheetName val="3"/>
      <sheetName val="4"/>
      <sheetName val="2.人口"/>
      <sheetName val="5"/>
      <sheetName val="6-1"/>
      <sheetName val="6-2"/>
      <sheetName val="人口ピラミッド"/>
      <sheetName val="7総合計"/>
      <sheetName val="上野"/>
      <sheetName val="伊賀"/>
      <sheetName val="島ヶ原"/>
      <sheetName val="阿山"/>
      <sheetName val="大山田"/>
      <sheetName val="青山"/>
      <sheetName val="8-1"/>
      <sheetName val="8-2"/>
      <sheetName val="9出生死亡"/>
      <sheetName val="婚姻離婚"/>
      <sheetName val="転入転出 "/>
      <sheetName val="10"/>
      <sheetName val="11"/>
      <sheetName val="12"/>
      <sheetName val="13"/>
      <sheetName val="14外国人登録者数 "/>
      <sheetName val="国籍別外国人登録者数"/>
      <sheetName val="15"/>
      <sheetName val="3.農業"/>
      <sheetName val="16.17"/>
      <sheetName val="18"/>
      <sheetName val="19.20"/>
      <sheetName val="21.22.23"/>
      <sheetName val="24"/>
      <sheetName val="25"/>
      <sheetName val="26"/>
      <sheetName val="4.事業所"/>
      <sheetName val="27"/>
      <sheetName val="28"/>
      <sheetName val="29"/>
      <sheetName val="30"/>
      <sheetName val="5.工業"/>
      <sheetName val="31"/>
      <sheetName val="32"/>
      <sheetName val="33"/>
      <sheetName val="6.商業"/>
      <sheetName val="34"/>
      <sheetName val="35"/>
      <sheetName val="36"/>
      <sheetName val="37"/>
      <sheetName val="7.労働・消費"/>
      <sheetName val="38"/>
      <sheetName val="39"/>
      <sheetName val="40"/>
      <sheetName val="41"/>
      <sheetName val="42"/>
      <sheetName val="43.44"/>
      <sheetName val="45"/>
      <sheetName val="46"/>
      <sheetName val="47"/>
      <sheetName val="8.福祉・保健・環境"/>
      <sheetName val="48"/>
      <sheetName val="49"/>
      <sheetName val="50.51.52"/>
      <sheetName val="53.54"/>
      <sheetName val="55.56.57"/>
      <sheetName val="58"/>
      <sheetName val="59.60"/>
      <sheetName val="61"/>
      <sheetName val="62.63"/>
      <sheetName val="64"/>
      <sheetName val="65.66.67.68"/>
      <sheetName val="69.70.71"/>
      <sheetName val="9.交通・通信・環境"/>
      <sheetName val="72.73"/>
      <sheetName val="74.75"/>
      <sheetName val="76.77.78"/>
      <sheetName val="79"/>
      <sheetName val="10.住宅"/>
      <sheetName val="80"/>
      <sheetName val="81.82"/>
      <sheetName val="83.84"/>
      <sheetName val="85"/>
      <sheetName val="11.教育・文化"/>
      <sheetName val="86"/>
      <sheetName val="87"/>
      <sheetName val="88"/>
      <sheetName val="89"/>
      <sheetName val="90.91"/>
      <sheetName val="92"/>
      <sheetName val="93"/>
      <sheetName val="94"/>
      <sheetName val="95"/>
      <sheetName val="96"/>
      <sheetName val="12.税・財政"/>
      <sheetName val="97-1"/>
      <sheetName val="97-2"/>
      <sheetName val="98.99"/>
      <sheetName val="100"/>
      <sheetName val="101.102"/>
      <sheetName val="13.災害・治安"/>
      <sheetName val="103"/>
      <sheetName val="104"/>
      <sheetName val="105.106"/>
      <sheetName val="107"/>
      <sheetName val="108"/>
      <sheetName val="14.住民自治・選挙・行政"/>
      <sheetName val="109"/>
      <sheetName val="位置図"/>
      <sheetName val="110-1"/>
      <sheetName val="110-2"/>
      <sheetName val="111.112"/>
      <sheetName val="113.114.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 t="str">
            <v>男</v>
          </cell>
          <cell r="E4" t="str">
            <v>女</v>
          </cell>
        </row>
        <row r="5">
          <cell r="A5">
            <v>0</v>
          </cell>
          <cell r="B5">
            <v>206</v>
          </cell>
          <cell r="D5">
            <v>0</v>
          </cell>
          <cell r="E5">
            <v>188</v>
          </cell>
        </row>
        <row r="6">
          <cell r="A6">
            <v>1</v>
          </cell>
          <cell r="B6">
            <v>205</v>
          </cell>
          <cell r="D6">
            <v>1</v>
          </cell>
          <cell r="E6">
            <v>212</v>
          </cell>
        </row>
        <row r="7">
          <cell r="A7">
            <v>2</v>
          </cell>
          <cell r="B7">
            <v>265</v>
          </cell>
          <cell r="D7">
            <v>2</v>
          </cell>
          <cell r="E7">
            <v>246</v>
          </cell>
        </row>
        <row r="8">
          <cell r="A8">
            <v>3</v>
          </cell>
          <cell r="B8">
            <v>250</v>
          </cell>
          <cell r="D8">
            <v>3</v>
          </cell>
          <cell r="E8">
            <v>238</v>
          </cell>
        </row>
        <row r="9">
          <cell r="A9">
            <v>4</v>
          </cell>
          <cell r="B9">
            <v>294</v>
          </cell>
          <cell r="D9">
            <v>4</v>
          </cell>
          <cell r="E9">
            <v>233</v>
          </cell>
        </row>
        <row r="10">
          <cell r="A10">
            <v>5</v>
          </cell>
          <cell r="B10">
            <v>250</v>
          </cell>
          <cell r="D10">
            <v>5</v>
          </cell>
          <cell r="E10">
            <v>266</v>
          </cell>
        </row>
        <row r="11">
          <cell r="A11">
            <v>6</v>
          </cell>
          <cell r="B11">
            <v>286</v>
          </cell>
          <cell r="D11">
            <v>6</v>
          </cell>
          <cell r="E11">
            <v>286</v>
          </cell>
        </row>
        <row r="12">
          <cell r="A12">
            <v>7</v>
          </cell>
          <cell r="B12">
            <v>299</v>
          </cell>
          <cell r="D12">
            <v>7</v>
          </cell>
          <cell r="E12">
            <v>279</v>
          </cell>
        </row>
        <row r="13">
          <cell r="A13">
            <v>8</v>
          </cell>
          <cell r="B13">
            <v>314</v>
          </cell>
          <cell r="D13">
            <v>8</v>
          </cell>
          <cell r="E13">
            <v>320</v>
          </cell>
        </row>
        <row r="14">
          <cell r="A14">
            <v>9</v>
          </cell>
          <cell r="B14">
            <v>304</v>
          </cell>
          <cell r="D14">
            <v>9</v>
          </cell>
          <cell r="E14">
            <v>317</v>
          </cell>
        </row>
        <row r="15">
          <cell r="A15">
            <v>10</v>
          </cell>
          <cell r="B15">
            <v>333</v>
          </cell>
          <cell r="D15">
            <v>10</v>
          </cell>
          <cell r="E15">
            <v>331</v>
          </cell>
        </row>
        <row r="16">
          <cell r="A16">
            <v>11</v>
          </cell>
          <cell r="B16">
            <v>356</v>
          </cell>
          <cell r="D16">
            <v>11</v>
          </cell>
          <cell r="E16">
            <v>341</v>
          </cell>
        </row>
        <row r="17">
          <cell r="A17">
            <v>12</v>
          </cell>
          <cell r="B17">
            <v>368</v>
          </cell>
          <cell r="D17">
            <v>12</v>
          </cell>
          <cell r="E17">
            <v>329</v>
          </cell>
        </row>
        <row r="18">
          <cell r="A18">
            <v>13</v>
          </cell>
          <cell r="B18">
            <v>355</v>
          </cell>
          <cell r="D18">
            <v>13</v>
          </cell>
          <cell r="E18">
            <v>340</v>
          </cell>
        </row>
        <row r="19">
          <cell r="A19">
            <v>14</v>
          </cell>
          <cell r="B19">
            <v>355</v>
          </cell>
          <cell r="D19">
            <v>14</v>
          </cell>
          <cell r="E19">
            <v>357</v>
          </cell>
        </row>
        <row r="20">
          <cell r="A20">
            <v>15</v>
          </cell>
          <cell r="B20">
            <v>354</v>
          </cell>
          <cell r="D20">
            <v>15</v>
          </cell>
          <cell r="E20">
            <v>383</v>
          </cell>
        </row>
        <row r="21">
          <cell r="A21">
            <v>16</v>
          </cell>
          <cell r="B21">
            <v>390</v>
          </cell>
          <cell r="D21">
            <v>16</v>
          </cell>
          <cell r="E21">
            <v>382</v>
          </cell>
        </row>
        <row r="22">
          <cell r="A22">
            <v>17</v>
          </cell>
          <cell r="B22">
            <v>427</v>
          </cell>
          <cell r="D22">
            <v>17</v>
          </cell>
          <cell r="E22">
            <v>343</v>
          </cell>
        </row>
        <row r="23">
          <cell r="A23">
            <v>18</v>
          </cell>
          <cell r="B23">
            <v>358</v>
          </cell>
          <cell r="D23">
            <v>18</v>
          </cell>
          <cell r="E23">
            <v>371</v>
          </cell>
        </row>
        <row r="24">
          <cell r="A24">
            <v>19</v>
          </cell>
          <cell r="B24">
            <v>405</v>
          </cell>
          <cell r="D24">
            <v>19</v>
          </cell>
          <cell r="E24">
            <v>336</v>
          </cell>
        </row>
        <row r="25">
          <cell r="A25">
            <v>20</v>
          </cell>
          <cell r="B25">
            <v>398</v>
          </cell>
          <cell r="D25">
            <v>20</v>
          </cell>
          <cell r="E25">
            <v>380</v>
          </cell>
        </row>
        <row r="26">
          <cell r="A26">
            <v>21</v>
          </cell>
          <cell r="B26">
            <v>433</v>
          </cell>
          <cell r="D26">
            <v>21</v>
          </cell>
          <cell r="E26">
            <v>341</v>
          </cell>
        </row>
        <row r="27">
          <cell r="A27">
            <v>22</v>
          </cell>
          <cell r="B27">
            <v>462</v>
          </cell>
          <cell r="D27">
            <v>22</v>
          </cell>
          <cell r="E27">
            <v>330</v>
          </cell>
        </row>
        <row r="28">
          <cell r="A28">
            <v>23</v>
          </cell>
          <cell r="B28">
            <v>502</v>
          </cell>
          <cell r="D28">
            <v>23</v>
          </cell>
          <cell r="E28">
            <v>427</v>
          </cell>
        </row>
        <row r="29">
          <cell r="A29">
            <v>24</v>
          </cell>
          <cell r="B29">
            <v>524</v>
          </cell>
          <cell r="D29">
            <v>24</v>
          </cell>
          <cell r="E29">
            <v>359</v>
          </cell>
        </row>
        <row r="30">
          <cell r="A30">
            <v>25</v>
          </cell>
          <cell r="B30">
            <v>483</v>
          </cell>
          <cell r="D30">
            <v>25</v>
          </cell>
          <cell r="E30">
            <v>348</v>
          </cell>
        </row>
        <row r="31">
          <cell r="A31">
            <v>26</v>
          </cell>
          <cell r="B31">
            <v>484</v>
          </cell>
          <cell r="D31">
            <v>26</v>
          </cell>
          <cell r="E31">
            <v>376</v>
          </cell>
        </row>
        <row r="32">
          <cell r="A32">
            <v>27</v>
          </cell>
          <cell r="B32">
            <v>467</v>
          </cell>
          <cell r="D32">
            <v>27</v>
          </cell>
          <cell r="E32">
            <v>336</v>
          </cell>
        </row>
        <row r="33">
          <cell r="A33">
            <v>28</v>
          </cell>
          <cell r="B33">
            <v>471</v>
          </cell>
          <cell r="D33">
            <v>28</v>
          </cell>
          <cell r="E33">
            <v>356</v>
          </cell>
        </row>
        <row r="34">
          <cell r="A34">
            <v>29</v>
          </cell>
          <cell r="B34">
            <v>478</v>
          </cell>
          <cell r="D34">
            <v>29</v>
          </cell>
          <cell r="E34">
            <v>326</v>
          </cell>
        </row>
        <row r="35">
          <cell r="A35">
            <v>30</v>
          </cell>
          <cell r="B35">
            <v>448</v>
          </cell>
          <cell r="D35">
            <v>30</v>
          </cell>
          <cell r="E35">
            <v>298</v>
          </cell>
        </row>
        <row r="36">
          <cell r="A36">
            <v>31</v>
          </cell>
          <cell r="B36">
            <v>445</v>
          </cell>
          <cell r="D36">
            <v>31</v>
          </cell>
          <cell r="E36">
            <v>298</v>
          </cell>
        </row>
        <row r="37">
          <cell r="A37">
            <v>32</v>
          </cell>
          <cell r="B37">
            <v>435</v>
          </cell>
          <cell r="D37">
            <v>32</v>
          </cell>
          <cell r="E37">
            <v>395</v>
          </cell>
        </row>
        <row r="38">
          <cell r="A38">
            <v>33</v>
          </cell>
          <cell r="B38">
            <v>470</v>
          </cell>
          <cell r="D38">
            <v>33</v>
          </cell>
          <cell r="E38">
            <v>385</v>
          </cell>
        </row>
        <row r="39">
          <cell r="A39">
            <v>34</v>
          </cell>
          <cell r="B39">
            <v>441</v>
          </cell>
          <cell r="D39">
            <v>34</v>
          </cell>
          <cell r="E39">
            <v>423</v>
          </cell>
        </row>
        <row r="40">
          <cell r="A40">
            <v>35</v>
          </cell>
          <cell r="B40">
            <v>472</v>
          </cell>
          <cell r="D40">
            <v>35</v>
          </cell>
          <cell r="E40">
            <v>394</v>
          </cell>
        </row>
        <row r="41">
          <cell r="A41">
            <v>36</v>
          </cell>
          <cell r="B41">
            <v>504</v>
          </cell>
          <cell r="D41">
            <v>36</v>
          </cell>
          <cell r="E41">
            <v>408</v>
          </cell>
        </row>
        <row r="42">
          <cell r="A42">
            <v>37</v>
          </cell>
          <cell r="B42">
            <v>488</v>
          </cell>
          <cell r="D42">
            <v>37</v>
          </cell>
          <cell r="E42">
            <v>435</v>
          </cell>
        </row>
        <row r="43">
          <cell r="A43">
            <v>38</v>
          </cell>
          <cell r="B43">
            <v>491</v>
          </cell>
          <cell r="D43">
            <v>38</v>
          </cell>
          <cell r="E43">
            <v>448</v>
          </cell>
        </row>
        <row r="44">
          <cell r="A44">
            <v>39</v>
          </cell>
          <cell r="B44">
            <v>502</v>
          </cell>
          <cell r="D44">
            <v>39</v>
          </cell>
          <cell r="E44">
            <v>446</v>
          </cell>
        </row>
        <row r="45">
          <cell r="A45">
            <v>40</v>
          </cell>
          <cell r="B45">
            <v>504</v>
          </cell>
          <cell r="D45">
            <v>40</v>
          </cell>
          <cell r="E45">
            <v>432</v>
          </cell>
        </row>
        <row r="46">
          <cell r="A46">
            <v>41</v>
          </cell>
          <cell r="B46">
            <v>487</v>
          </cell>
          <cell r="D46">
            <v>41</v>
          </cell>
          <cell r="E46">
            <v>454</v>
          </cell>
        </row>
        <row r="47">
          <cell r="A47">
            <v>42</v>
          </cell>
          <cell r="B47">
            <v>488</v>
          </cell>
          <cell r="D47">
            <v>42</v>
          </cell>
          <cell r="E47">
            <v>440</v>
          </cell>
        </row>
        <row r="48">
          <cell r="A48">
            <v>43</v>
          </cell>
          <cell r="B48">
            <v>499</v>
          </cell>
          <cell r="D48">
            <v>43</v>
          </cell>
          <cell r="E48">
            <v>472</v>
          </cell>
        </row>
        <row r="49">
          <cell r="A49">
            <v>44</v>
          </cell>
          <cell r="B49">
            <v>519</v>
          </cell>
          <cell r="D49">
            <v>44</v>
          </cell>
          <cell r="E49">
            <v>503</v>
          </cell>
        </row>
        <row r="50">
          <cell r="A50">
            <v>45</v>
          </cell>
          <cell r="B50">
            <v>545</v>
          </cell>
          <cell r="D50">
            <v>45</v>
          </cell>
          <cell r="E50">
            <v>546</v>
          </cell>
        </row>
        <row r="51">
          <cell r="A51">
            <v>46</v>
          </cell>
          <cell r="B51">
            <v>553</v>
          </cell>
          <cell r="D51">
            <v>46</v>
          </cell>
          <cell r="E51">
            <v>529</v>
          </cell>
        </row>
        <row r="52">
          <cell r="A52">
            <v>47</v>
          </cell>
          <cell r="B52">
            <v>605</v>
          </cell>
          <cell r="D52">
            <v>47</v>
          </cell>
          <cell r="E52">
            <v>505</v>
          </cell>
        </row>
        <row r="53">
          <cell r="A53">
            <v>48</v>
          </cell>
          <cell r="B53">
            <v>561</v>
          </cell>
          <cell r="D53">
            <v>48</v>
          </cell>
          <cell r="E53">
            <v>547</v>
          </cell>
        </row>
        <row r="54">
          <cell r="A54">
            <v>49</v>
          </cell>
          <cell r="B54">
            <v>643</v>
          </cell>
          <cell r="D54">
            <v>49</v>
          </cell>
          <cell r="E54">
            <v>573</v>
          </cell>
        </row>
        <row r="55">
          <cell r="A55">
            <v>50</v>
          </cell>
          <cell r="B55">
            <v>640</v>
          </cell>
          <cell r="D55">
            <v>50</v>
          </cell>
          <cell r="E55">
            <v>610</v>
          </cell>
        </row>
        <row r="56">
          <cell r="A56">
            <v>51</v>
          </cell>
          <cell r="B56">
            <v>677</v>
          </cell>
          <cell r="D56">
            <v>51</v>
          </cell>
          <cell r="E56">
            <v>586</v>
          </cell>
        </row>
        <row r="57">
          <cell r="A57">
            <v>52</v>
          </cell>
          <cell r="B57">
            <v>587</v>
          </cell>
          <cell r="D57">
            <v>52</v>
          </cell>
          <cell r="E57">
            <v>570</v>
          </cell>
        </row>
        <row r="58">
          <cell r="A58">
            <v>53</v>
          </cell>
          <cell r="B58">
            <v>575</v>
          </cell>
          <cell r="D58">
            <v>53</v>
          </cell>
          <cell r="E58">
            <v>538</v>
          </cell>
        </row>
        <row r="59">
          <cell r="A59">
            <v>54</v>
          </cell>
          <cell r="B59">
            <v>542</v>
          </cell>
          <cell r="D59">
            <v>54</v>
          </cell>
          <cell r="E59">
            <v>520</v>
          </cell>
        </row>
        <row r="60">
          <cell r="A60">
            <v>55</v>
          </cell>
          <cell r="B60">
            <v>536</v>
          </cell>
          <cell r="D60">
            <v>55</v>
          </cell>
          <cell r="E60">
            <v>527</v>
          </cell>
        </row>
        <row r="61">
          <cell r="A61">
            <v>56</v>
          </cell>
          <cell r="B61">
            <v>599</v>
          </cell>
          <cell r="D61">
            <v>56</v>
          </cell>
          <cell r="E61">
            <v>571</v>
          </cell>
        </row>
        <row r="62">
          <cell r="A62">
            <v>57</v>
          </cell>
          <cell r="B62">
            <v>452</v>
          </cell>
          <cell r="D62">
            <v>57</v>
          </cell>
          <cell r="E62">
            <v>476</v>
          </cell>
        </row>
        <row r="63">
          <cell r="A63">
            <v>58</v>
          </cell>
          <cell r="B63">
            <v>490</v>
          </cell>
          <cell r="D63">
            <v>58</v>
          </cell>
          <cell r="E63">
            <v>500</v>
          </cell>
        </row>
        <row r="64">
          <cell r="A64">
            <v>59</v>
          </cell>
          <cell r="B64">
            <v>523</v>
          </cell>
          <cell r="D64">
            <v>59</v>
          </cell>
          <cell r="E64">
            <v>561</v>
          </cell>
        </row>
        <row r="65">
          <cell r="A65">
            <v>60</v>
          </cell>
          <cell r="B65">
            <v>486</v>
          </cell>
          <cell r="D65">
            <v>60</v>
          </cell>
          <cell r="E65">
            <v>528</v>
          </cell>
        </row>
        <row r="66">
          <cell r="A66">
            <v>61</v>
          </cell>
          <cell r="B66">
            <v>524</v>
          </cell>
          <cell r="D66">
            <v>61</v>
          </cell>
          <cell r="E66">
            <v>553</v>
          </cell>
        </row>
        <row r="67">
          <cell r="A67">
            <v>62</v>
          </cell>
          <cell r="B67">
            <v>503</v>
          </cell>
          <cell r="D67">
            <v>62</v>
          </cell>
          <cell r="E67">
            <v>578</v>
          </cell>
        </row>
        <row r="68">
          <cell r="A68">
            <v>63</v>
          </cell>
          <cell r="B68">
            <v>560</v>
          </cell>
          <cell r="D68">
            <v>63</v>
          </cell>
          <cell r="E68">
            <v>572</v>
          </cell>
        </row>
        <row r="69">
          <cell r="A69">
            <v>64</v>
          </cell>
          <cell r="B69">
            <v>510</v>
          </cell>
          <cell r="D69">
            <v>64</v>
          </cell>
          <cell r="E69">
            <v>532</v>
          </cell>
        </row>
        <row r="70">
          <cell r="A70">
            <v>65</v>
          </cell>
          <cell r="B70">
            <v>582</v>
          </cell>
          <cell r="D70">
            <v>65</v>
          </cell>
          <cell r="E70">
            <v>610</v>
          </cell>
        </row>
        <row r="71">
          <cell r="A71">
            <v>66</v>
          </cell>
          <cell r="B71">
            <v>523</v>
          </cell>
          <cell r="D71">
            <v>66</v>
          </cell>
          <cell r="E71">
            <v>547</v>
          </cell>
        </row>
        <row r="72">
          <cell r="A72">
            <v>67</v>
          </cell>
          <cell r="B72">
            <v>555</v>
          </cell>
          <cell r="D72">
            <v>67</v>
          </cell>
          <cell r="E72">
            <v>579</v>
          </cell>
        </row>
        <row r="73">
          <cell r="A73">
            <v>68</v>
          </cell>
          <cell r="B73">
            <v>559</v>
          </cell>
          <cell r="D73">
            <v>68</v>
          </cell>
          <cell r="E73">
            <v>588</v>
          </cell>
        </row>
        <row r="74">
          <cell r="A74">
            <v>69</v>
          </cell>
          <cell r="B74">
            <v>589</v>
          </cell>
          <cell r="D74">
            <v>69</v>
          </cell>
          <cell r="E74">
            <v>611</v>
          </cell>
        </row>
        <row r="75">
          <cell r="A75">
            <v>70</v>
          </cell>
          <cell r="B75">
            <v>620</v>
          </cell>
          <cell r="D75">
            <v>70</v>
          </cell>
          <cell r="E75">
            <v>661</v>
          </cell>
        </row>
        <row r="76">
          <cell r="A76">
            <v>71</v>
          </cell>
          <cell r="B76">
            <v>620</v>
          </cell>
          <cell r="D76">
            <v>71</v>
          </cell>
          <cell r="E76">
            <v>711</v>
          </cell>
        </row>
        <row r="77">
          <cell r="A77">
            <v>72</v>
          </cell>
          <cell r="B77">
            <v>627</v>
          </cell>
          <cell r="D77">
            <v>72</v>
          </cell>
          <cell r="E77">
            <v>692</v>
          </cell>
        </row>
        <row r="78">
          <cell r="A78">
            <v>73</v>
          </cell>
          <cell r="B78">
            <v>677</v>
          </cell>
          <cell r="D78">
            <v>73</v>
          </cell>
          <cell r="E78">
            <v>697</v>
          </cell>
        </row>
        <row r="79">
          <cell r="A79">
            <v>74</v>
          </cell>
          <cell r="B79">
            <v>717</v>
          </cell>
          <cell r="D79">
            <v>74</v>
          </cell>
          <cell r="E79">
            <v>789</v>
          </cell>
        </row>
        <row r="80">
          <cell r="A80">
            <v>75</v>
          </cell>
          <cell r="B80">
            <v>756</v>
          </cell>
          <cell r="D80">
            <v>75</v>
          </cell>
          <cell r="E80">
            <v>881</v>
          </cell>
        </row>
        <row r="81">
          <cell r="A81">
            <v>76</v>
          </cell>
          <cell r="B81">
            <v>739</v>
          </cell>
          <cell r="D81">
            <v>76</v>
          </cell>
          <cell r="E81">
            <v>830</v>
          </cell>
        </row>
        <row r="82">
          <cell r="A82">
            <v>77</v>
          </cell>
          <cell r="B82">
            <v>568</v>
          </cell>
          <cell r="D82">
            <v>77</v>
          </cell>
          <cell r="E82">
            <v>613</v>
          </cell>
        </row>
        <row r="83">
          <cell r="A83">
            <v>78</v>
          </cell>
          <cell r="B83">
            <v>312</v>
          </cell>
          <cell r="D83">
            <v>78</v>
          </cell>
          <cell r="E83">
            <v>359</v>
          </cell>
        </row>
        <row r="84">
          <cell r="A84">
            <v>79</v>
          </cell>
          <cell r="B84">
            <v>393</v>
          </cell>
          <cell r="D84">
            <v>79</v>
          </cell>
          <cell r="E84">
            <v>487</v>
          </cell>
        </row>
        <row r="85">
          <cell r="A85">
            <v>80</v>
          </cell>
          <cell r="B85">
            <v>458</v>
          </cell>
          <cell r="D85">
            <v>80</v>
          </cell>
          <cell r="E85">
            <v>586</v>
          </cell>
        </row>
        <row r="86">
          <cell r="A86">
            <v>81</v>
          </cell>
          <cell r="B86">
            <v>381</v>
          </cell>
          <cell r="D86">
            <v>81</v>
          </cell>
          <cell r="E86">
            <v>559</v>
          </cell>
        </row>
        <row r="87">
          <cell r="A87">
            <v>82</v>
          </cell>
          <cell r="B87">
            <v>424</v>
          </cell>
          <cell r="D87">
            <v>82</v>
          </cell>
          <cell r="E87">
            <v>569</v>
          </cell>
        </row>
        <row r="88">
          <cell r="A88">
            <v>83</v>
          </cell>
          <cell r="B88">
            <v>371</v>
          </cell>
          <cell r="D88">
            <v>83</v>
          </cell>
          <cell r="E88">
            <v>581</v>
          </cell>
        </row>
        <row r="89">
          <cell r="A89">
            <v>84</v>
          </cell>
          <cell r="B89">
            <v>324</v>
          </cell>
          <cell r="D89">
            <v>84</v>
          </cell>
          <cell r="E89">
            <v>438</v>
          </cell>
        </row>
        <row r="90">
          <cell r="A90">
            <v>85</v>
          </cell>
          <cell r="B90">
            <v>247</v>
          </cell>
          <cell r="D90">
            <v>85</v>
          </cell>
          <cell r="E90">
            <v>401</v>
          </cell>
        </row>
        <row r="91">
          <cell r="A91">
            <v>86</v>
          </cell>
          <cell r="B91">
            <v>307</v>
          </cell>
          <cell r="D91">
            <v>86</v>
          </cell>
          <cell r="E91">
            <v>466</v>
          </cell>
        </row>
        <row r="92">
          <cell r="A92">
            <v>87</v>
          </cell>
          <cell r="B92">
            <v>241</v>
          </cell>
          <cell r="D92">
            <v>87</v>
          </cell>
          <cell r="E92">
            <v>469</v>
          </cell>
        </row>
        <row r="93">
          <cell r="A93">
            <v>88</v>
          </cell>
          <cell r="B93">
            <v>193</v>
          </cell>
          <cell r="D93">
            <v>88</v>
          </cell>
          <cell r="E93">
            <v>384</v>
          </cell>
        </row>
        <row r="94">
          <cell r="A94">
            <v>89</v>
          </cell>
          <cell r="B94">
            <v>191</v>
          </cell>
          <cell r="D94">
            <v>89</v>
          </cell>
          <cell r="E94">
            <v>386</v>
          </cell>
        </row>
        <row r="95">
          <cell r="A95">
            <v>90</v>
          </cell>
          <cell r="B95">
            <v>147</v>
          </cell>
          <cell r="D95">
            <v>90</v>
          </cell>
          <cell r="E95">
            <v>341</v>
          </cell>
        </row>
        <row r="96">
          <cell r="A96">
            <v>91</v>
          </cell>
          <cell r="B96">
            <v>113</v>
          </cell>
          <cell r="D96">
            <v>91</v>
          </cell>
          <cell r="E96">
            <v>308</v>
          </cell>
        </row>
        <row r="97">
          <cell r="A97">
            <v>92</v>
          </cell>
          <cell r="B97">
            <v>92</v>
          </cell>
          <cell r="D97">
            <v>92</v>
          </cell>
          <cell r="E97">
            <v>302</v>
          </cell>
        </row>
        <row r="98">
          <cell r="A98">
            <v>93</v>
          </cell>
          <cell r="B98">
            <v>74</v>
          </cell>
          <cell r="D98">
            <v>93</v>
          </cell>
          <cell r="E98">
            <v>238</v>
          </cell>
        </row>
        <row r="99">
          <cell r="A99">
            <v>94</v>
          </cell>
          <cell r="B99">
            <v>61</v>
          </cell>
          <cell r="D99">
            <v>94</v>
          </cell>
          <cell r="E99">
            <v>182</v>
          </cell>
        </row>
        <row r="100">
          <cell r="A100">
            <v>95</v>
          </cell>
          <cell r="B100">
            <v>39</v>
          </cell>
          <cell r="D100">
            <v>95</v>
          </cell>
          <cell r="E100">
            <v>177</v>
          </cell>
        </row>
        <row r="101">
          <cell r="A101">
            <v>96</v>
          </cell>
          <cell r="B101">
            <v>27</v>
          </cell>
          <cell r="D101">
            <v>96</v>
          </cell>
          <cell r="E101">
            <v>140</v>
          </cell>
        </row>
        <row r="102">
          <cell r="A102">
            <v>97</v>
          </cell>
          <cell r="B102">
            <v>35</v>
          </cell>
          <cell r="D102">
            <v>97</v>
          </cell>
          <cell r="E102">
            <v>88</v>
          </cell>
        </row>
        <row r="103">
          <cell r="A103">
            <v>98</v>
          </cell>
          <cell r="B103">
            <v>12</v>
          </cell>
          <cell r="D103">
            <v>98</v>
          </cell>
          <cell r="E103">
            <v>83</v>
          </cell>
        </row>
        <row r="104">
          <cell r="A104">
            <v>99</v>
          </cell>
          <cell r="B104">
            <v>10</v>
          </cell>
          <cell r="D104">
            <v>99</v>
          </cell>
          <cell r="E104">
            <v>50</v>
          </cell>
        </row>
        <row r="105">
          <cell r="A105">
            <v>100</v>
          </cell>
          <cell r="B105">
            <v>5</v>
          </cell>
          <cell r="D105">
            <v>100</v>
          </cell>
          <cell r="E105">
            <v>38</v>
          </cell>
        </row>
        <row r="106">
          <cell r="A106">
            <v>101</v>
          </cell>
          <cell r="B106">
            <v>4</v>
          </cell>
          <cell r="D106">
            <v>101</v>
          </cell>
          <cell r="E106">
            <v>23</v>
          </cell>
        </row>
        <row r="107">
          <cell r="A107">
            <v>102</v>
          </cell>
          <cell r="B107">
            <v>2</v>
          </cell>
          <cell r="D107">
            <v>102</v>
          </cell>
          <cell r="E107">
            <v>14</v>
          </cell>
        </row>
        <row r="108">
          <cell r="A108">
            <v>103</v>
          </cell>
          <cell r="B108">
            <v>0</v>
          </cell>
          <cell r="D108">
            <v>103</v>
          </cell>
          <cell r="E108">
            <v>8</v>
          </cell>
        </row>
        <row r="109">
          <cell r="A109">
            <v>104</v>
          </cell>
          <cell r="B109">
            <v>0</v>
          </cell>
          <cell r="D109">
            <v>104</v>
          </cell>
          <cell r="E109">
            <v>2</v>
          </cell>
        </row>
        <row r="110">
          <cell r="A110">
            <v>105</v>
          </cell>
          <cell r="B110">
            <v>1</v>
          </cell>
          <cell r="D110">
            <v>105</v>
          </cell>
          <cell r="E110">
            <v>3</v>
          </cell>
        </row>
        <row r="111">
          <cell r="A111">
            <v>106</v>
          </cell>
          <cell r="B111">
            <v>0</v>
          </cell>
          <cell r="D111">
            <v>106</v>
          </cell>
          <cell r="E111">
            <v>1</v>
          </cell>
        </row>
        <row r="112">
          <cell r="A112">
            <v>107</v>
          </cell>
          <cell r="B112">
            <v>0</v>
          </cell>
          <cell r="D112">
            <v>107</v>
          </cell>
          <cell r="E112">
            <v>1</v>
          </cell>
        </row>
        <row r="113">
          <cell r="A113">
            <v>108</v>
          </cell>
          <cell r="B113">
            <v>0</v>
          </cell>
          <cell r="D113">
            <v>108</v>
          </cell>
          <cell r="E113">
            <v>1</v>
          </cell>
        </row>
        <row r="114">
          <cell r="A114">
            <v>109</v>
          </cell>
          <cell r="B114">
            <v>0</v>
          </cell>
          <cell r="D114">
            <v>109</v>
          </cell>
          <cell r="E114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M5" t="str">
            <v>S50</v>
          </cell>
          <cell r="N5" t="str">
            <v>S55</v>
          </cell>
          <cell r="O5" t="str">
            <v>S60</v>
          </cell>
          <cell r="P5" t="str">
            <v>H2</v>
          </cell>
          <cell r="Q5" t="str">
            <v>H7</v>
          </cell>
          <cell r="R5" t="str">
            <v>H12</v>
          </cell>
          <cell r="S5" t="str">
            <v>H17</v>
          </cell>
          <cell r="T5" t="str">
            <v>H22</v>
          </cell>
          <cell r="U5" t="str">
            <v>H27</v>
          </cell>
          <cell r="V5" t="str">
            <v>R2</v>
          </cell>
        </row>
        <row r="6">
          <cell r="L6" t="str">
            <v>年少人口</v>
          </cell>
          <cell r="M6">
            <v>19.2</v>
          </cell>
          <cell r="N6">
            <v>19.048764921898702</v>
          </cell>
          <cell r="O6">
            <v>18.811308675629348</v>
          </cell>
          <cell r="P6">
            <v>17.165889188968002</v>
          </cell>
          <cell r="Q6">
            <v>15.751999447748094</v>
          </cell>
          <cell r="R6">
            <v>14.275300931854447</v>
          </cell>
          <cell r="S6">
            <v>13.1</v>
          </cell>
          <cell r="T6">
            <v>12.5</v>
          </cell>
          <cell r="U6">
            <v>11.9</v>
          </cell>
          <cell r="V6">
            <v>11.1</v>
          </cell>
        </row>
        <row r="7">
          <cell r="L7" t="str">
            <v>生産年齢人口</v>
          </cell>
          <cell r="M7">
            <v>67.599999999999994</v>
          </cell>
          <cell r="N7">
            <v>66.461953735575065</v>
          </cell>
          <cell r="O7">
            <v>65.611383020465482</v>
          </cell>
          <cell r="P7">
            <v>65.388943448727389</v>
          </cell>
          <cell r="Q7">
            <v>64.041497786061555</v>
          </cell>
          <cell r="R7">
            <v>62.708091175949086</v>
          </cell>
          <cell r="S7">
            <v>61.7</v>
          </cell>
          <cell r="T7">
            <v>59.9</v>
          </cell>
          <cell r="U7">
            <v>56.5</v>
          </cell>
          <cell r="V7">
            <v>55.4</v>
          </cell>
        </row>
        <row r="8">
          <cell r="L8" t="str">
            <v>老年人口</v>
          </cell>
          <cell r="M8">
            <v>13.2</v>
          </cell>
          <cell r="N8">
            <v>14.489281342526233</v>
          </cell>
          <cell r="O8">
            <v>15.577308303905168</v>
          </cell>
          <cell r="P8">
            <v>17.445167362304609</v>
          </cell>
          <cell r="Q8">
            <v>20.206502766190347</v>
          </cell>
          <cell r="R8">
            <v>23.016607892196458</v>
          </cell>
          <cell r="S8">
            <v>25.1</v>
          </cell>
          <cell r="T8">
            <v>27.5</v>
          </cell>
          <cell r="U8">
            <v>31.7</v>
          </cell>
          <cell r="V8">
            <v>33.5</v>
          </cell>
        </row>
      </sheetData>
      <sheetData sheetId="21">
        <row r="4">
          <cell r="O4" t="str">
            <v>H12</v>
          </cell>
          <cell r="P4" t="str">
            <v>H17</v>
          </cell>
          <cell r="Q4" t="str">
            <v>H22</v>
          </cell>
          <cell r="R4" t="str">
            <v>H27</v>
          </cell>
          <cell r="S4" t="str">
            <v>R2</v>
          </cell>
        </row>
        <row r="5">
          <cell r="N5" t="str">
            <v>平均年齢</v>
          </cell>
          <cell r="O5">
            <v>45.05</v>
          </cell>
          <cell r="P5">
            <v>45.8</v>
          </cell>
          <cell r="Q5">
            <v>47.3</v>
          </cell>
          <cell r="R5">
            <v>49</v>
          </cell>
          <cell r="S5">
            <v>50</v>
          </cell>
        </row>
        <row r="14">
          <cell r="O14" t="str">
            <v>H12</v>
          </cell>
          <cell r="P14" t="str">
            <v>H17</v>
          </cell>
          <cell r="Q14" t="str">
            <v>H22</v>
          </cell>
          <cell r="R14" t="str">
            <v>H27</v>
          </cell>
          <cell r="S14" t="str">
            <v>R2</v>
          </cell>
        </row>
        <row r="15">
          <cell r="N15" t="str">
            <v>人口性比</v>
          </cell>
          <cell r="O15">
            <v>91.448451341083583</v>
          </cell>
          <cell r="P15">
            <v>93.7</v>
          </cell>
          <cell r="Q15">
            <v>94.2</v>
          </cell>
          <cell r="R15">
            <v>94.2</v>
          </cell>
          <cell r="S15">
            <v>95.9</v>
          </cell>
        </row>
        <row r="26">
          <cell r="O26" t="str">
            <v>S50</v>
          </cell>
          <cell r="P26" t="str">
            <v>S55</v>
          </cell>
          <cell r="Q26" t="str">
            <v>S60</v>
          </cell>
          <cell r="R26" t="str">
            <v>H2</v>
          </cell>
          <cell r="S26" t="str">
            <v>H7</v>
          </cell>
          <cell r="T26" t="str">
            <v>H12</v>
          </cell>
          <cell r="U26" t="str">
            <v>H17</v>
          </cell>
          <cell r="V26" t="str">
            <v>H22</v>
          </cell>
          <cell r="W26" t="str">
            <v>H27</v>
          </cell>
          <cell r="X26" t="str">
            <v>R2</v>
          </cell>
        </row>
        <row r="27">
          <cell r="N27" t="str">
            <v>７５歳以上人口</v>
          </cell>
          <cell r="O27">
            <v>4479</v>
          </cell>
          <cell r="P27">
            <v>5344</v>
          </cell>
          <cell r="Q27">
            <v>6224</v>
          </cell>
          <cell r="R27">
            <v>7325</v>
          </cell>
          <cell r="S27">
            <v>8201</v>
          </cell>
          <cell r="T27">
            <v>9912</v>
          </cell>
          <cell r="U27">
            <v>12662</v>
          </cell>
          <cell r="V27">
            <v>14452</v>
          </cell>
          <cell r="W27">
            <v>15159</v>
          </cell>
          <cell r="X27">
            <v>15365</v>
          </cell>
        </row>
      </sheetData>
      <sheetData sheetId="22">
        <row r="48">
          <cell r="B48" t="str">
            <v>H25～H26</v>
          </cell>
          <cell r="C48" t="str">
            <v>H26～H27</v>
          </cell>
          <cell r="D48" t="str">
            <v>H27～H28</v>
          </cell>
          <cell r="E48" t="str">
            <v>H28～H29</v>
          </cell>
          <cell r="F48" t="str">
            <v>H29～H30</v>
          </cell>
          <cell r="G48" t="str">
            <v>H30～R1</v>
          </cell>
          <cell r="H48" t="str">
            <v>R1～R2</v>
          </cell>
          <cell r="I48" t="str">
            <v>R2～R3</v>
          </cell>
          <cell r="J48" t="str">
            <v>R3～R4</v>
          </cell>
          <cell r="K48" t="str">
            <v>R4～R5</v>
          </cell>
        </row>
        <row r="49">
          <cell r="A49" t="str">
            <v>　死亡数</v>
          </cell>
          <cell r="B49">
            <v>1163</v>
          </cell>
          <cell r="C49">
            <v>1243</v>
          </cell>
          <cell r="D49">
            <v>1232</v>
          </cell>
          <cell r="E49">
            <v>1271</v>
          </cell>
          <cell r="F49">
            <v>1305</v>
          </cell>
          <cell r="G49">
            <v>1243</v>
          </cell>
          <cell r="H49">
            <v>1246</v>
          </cell>
          <cell r="I49">
            <v>1255</v>
          </cell>
          <cell r="J49">
            <v>1353</v>
          </cell>
          <cell r="K49">
            <v>1437</v>
          </cell>
        </row>
        <row r="50">
          <cell r="A50" t="str">
            <v>　出生数</v>
          </cell>
          <cell r="B50">
            <v>673</v>
          </cell>
          <cell r="C50">
            <v>675</v>
          </cell>
          <cell r="D50">
            <v>644</v>
          </cell>
          <cell r="E50">
            <v>616</v>
          </cell>
          <cell r="F50">
            <v>569</v>
          </cell>
          <cell r="G50">
            <v>538</v>
          </cell>
          <cell r="H50">
            <v>566</v>
          </cell>
          <cell r="I50">
            <v>497</v>
          </cell>
          <cell r="J50">
            <v>503</v>
          </cell>
          <cell r="K50">
            <v>410</v>
          </cell>
        </row>
      </sheetData>
      <sheetData sheetId="23">
        <row r="20">
          <cell r="O20" t="str">
            <v>H25</v>
          </cell>
          <cell r="P20" t="str">
            <v>H26</v>
          </cell>
          <cell r="Q20" t="str">
            <v>H27</v>
          </cell>
          <cell r="R20" t="str">
            <v>H28</v>
          </cell>
          <cell r="S20" t="str">
            <v>H29</v>
          </cell>
          <cell r="T20" t="str">
            <v>H30</v>
          </cell>
          <cell r="U20" t="str">
            <v>R1</v>
          </cell>
          <cell r="V20" t="str">
            <v>R2</v>
          </cell>
          <cell r="W20" t="str">
            <v>R3</v>
          </cell>
          <cell r="X20" t="str">
            <v>R4</v>
          </cell>
        </row>
        <row r="21">
          <cell r="N21" t="str">
            <v>婚姻件数</v>
          </cell>
          <cell r="O21">
            <v>438</v>
          </cell>
          <cell r="P21">
            <v>397</v>
          </cell>
          <cell r="Q21">
            <v>378</v>
          </cell>
          <cell r="R21">
            <v>373</v>
          </cell>
          <cell r="S21">
            <v>392</v>
          </cell>
          <cell r="T21">
            <v>352</v>
          </cell>
          <cell r="U21">
            <v>363</v>
          </cell>
          <cell r="V21">
            <v>334</v>
          </cell>
          <cell r="W21">
            <v>272</v>
          </cell>
          <cell r="X21">
            <v>291</v>
          </cell>
        </row>
        <row r="22">
          <cell r="N22" t="str">
            <v>離婚件数</v>
          </cell>
          <cell r="O22">
            <v>178</v>
          </cell>
          <cell r="P22">
            <v>136</v>
          </cell>
          <cell r="Q22">
            <v>172</v>
          </cell>
          <cell r="R22">
            <v>143</v>
          </cell>
          <cell r="S22">
            <v>142</v>
          </cell>
          <cell r="T22">
            <v>165</v>
          </cell>
          <cell r="U22">
            <v>135</v>
          </cell>
          <cell r="V22">
            <v>154</v>
          </cell>
          <cell r="W22">
            <v>110</v>
          </cell>
          <cell r="X22">
            <v>123</v>
          </cell>
        </row>
      </sheetData>
      <sheetData sheetId="24">
        <row r="49">
          <cell r="B49" t="str">
            <v>H25～H26</v>
          </cell>
          <cell r="C49" t="str">
            <v>H26～H27</v>
          </cell>
          <cell r="D49" t="str">
            <v>H27～H28</v>
          </cell>
          <cell r="E49" t="str">
            <v>H28～H29</v>
          </cell>
          <cell r="F49" t="str">
            <v>H29～H30</v>
          </cell>
          <cell r="G49" t="str">
            <v>H30～R1</v>
          </cell>
          <cell r="H49" t="str">
            <v>R1～R2</v>
          </cell>
          <cell r="I49" t="str">
            <v>R2～R3</v>
          </cell>
          <cell r="J49" t="str">
            <v>R3～R4</v>
          </cell>
          <cell r="K49" t="str">
            <v>R4～R5</v>
          </cell>
        </row>
        <row r="50">
          <cell r="A50" t="str">
            <v>転入者数</v>
          </cell>
          <cell r="B50">
            <v>3504</v>
          </cell>
          <cell r="C50">
            <v>3445</v>
          </cell>
          <cell r="D50">
            <v>3347</v>
          </cell>
          <cell r="E50">
            <v>3399</v>
          </cell>
          <cell r="F50">
            <v>3722</v>
          </cell>
          <cell r="G50">
            <v>3435</v>
          </cell>
          <cell r="H50">
            <v>2911</v>
          </cell>
          <cell r="I50">
            <v>2702</v>
          </cell>
          <cell r="J50">
            <v>3203</v>
          </cell>
          <cell r="K50">
            <v>3259</v>
          </cell>
        </row>
        <row r="51">
          <cell r="A51" t="str">
            <v>転出者数</v>
          </cell>
          <cell r="B51">
            <v>3687</v>
          </cell>
          <cell r="C51">
            <v>3761</v>
          </cell>
          <cell r="D51">
            <v>3482</v>
          </cell>
          <cell r="E51">
            <v>3522</v>
          </cell>
          <cell r="F51">
            <v>3597</v>
          </cell>
          <cell r="G51">
            <v>3650</v>
          </cell>
          <cell r="H51">
            <v>3319</v>
          </cell>
          <cell r="I51">
            <v>3204</v>
          </cell>
          <cell r="J51">
            <v>3415</v>
          </cell>
          <cell r="K51">
            <v>3513</v>
          </cell>
        </row>
      </sheetData>
      <sheetData sheetId="25">
        <row r="8">
          <cell r="S8" t="str">
            <v>S55</v>
          </cell>
          <cell r="T8" t="str">
            <v>S60</v>
          </cell>
          <cell r="U8" t="str">
            <v>H2</v>
          </cell>
          <cell r="V8" t="str">
            <v>H7</v>
          </cell>
          <cell r="W8" t="str">
            <v>H12</v>
          </cell>
          <cell r="X8" t="str">
            <v>H17</v>
          </cell>
          <cell r="Y8" t="str">
            <v>H22</v>
          </cell>
          <cell r="Z8" t="str">
            <v>H27</v>
          </cell>
          <cell r="AA8" t="str">
            <v>R2</v>
          </cell>
        </row>
        <row r="9">
          <cell r="S9">
            <v>90361</v>
          </cell>
          <cell r="T9">
            <v>92081</v>
          </cell>
          <cell r="U9">
            <v>94371</v>
          </cell>
          <cell r="V9">
            <v>100042</v>
          </cell>
          <cell r="W9">
            <v>101978</v>
          </cell>
          <cell r="X9">
            <v>103405</v>
          </cell>
          <cell r="Y9">
            <v>101252</v>
          </cell>
          <cell r="Z9">
            <v>95426</v>
          </cell>
          <cell r="AA9">
            <v>94910</v>
          </cell>
        </row>
      </sheetData>
      <sheetData sheetId="26"/>
      <sheetData sheetId="27"/>
      <sheetData sheetId="28">
        <row r="4">
          <cell r="AC4" t="str">
            <v>転出</v>
          </cell>
        </row>
        <row r="6">
          <cell r="Y6" t="str">
            <v>県内</v>
          </cell>
          <cell r="Z6">
            <v>718</v>
          </cell>
          <cell r="AB6" t="str">
            <v>県内</v>
          </cell>
          <cell r="AC6">
            <v>898</v>
          </cell>
        </row>
        <row r="7">
          <cell r="Y7" t="str">
            <v>国外</v>
          </cell>
          <cell r="Z7">
            <v>916</v>
          </cell>
          <cell r="AB7" t="str">
            <v>国外</v>
          </cell>
          <cell r="AC7">
            <v>495</v>
          </cell>
        </row>
        <row r="8">
          <cell r="Y8" t="str">
            <v>大阪府</v>
          </cell>
          <cell r="Z8">
            <v>304</v>
          </cell>
          <cell r="AB8" t="str">
            <v>大阪府</v>
          </cell>
          <cell r="AC8">
            <v>421</v>
          </cell>
        </row>
        <row r="9">
          <cell r="Y9" t="str">
            <v>愛知県</v>
          </cell>
          <cell r="Z9">
            <v>306</v>
          </cell>
          <cell r="AB9" t="str">
            <v>愛知県</v>
          </cell>
          <cell r="AC9">
            <v>347</v>
          </cell>
        </row>
        <row r="10">
          <cell r="Y10" t="str">
            <v>滋賀県</v>
          </cell>
          <cell r="Z10">
            <v>141</v>
          </cell>
          <cell r="AB10" t="str">
            <v>滋賀県</v>
          </cell>
          <cell r="AC10">
            <v>180</v>
          </cell>
        </row>
        <row r="11">
          <cell r="Y11" t="str">
            <v>奈良県</v>
          </cell>
          <cell r="Z11">
            <v>112</v>
          </cell>
          <cell r="AB11" t="str">
            <v>奈良県</v>
          </cell>
          <cell r="AC11">
            <v>140</v>
          </cell>
        </row>
        <row r="12">
          <cell r="Y12" t="str">
            <v>兵庫県</v>
          </cell>
          <cell r="Z12">
            <v>98</v>
          </cell>
          <cell r="AB12" t="str">
            <v>兵庫県</v>
          </cell>
          <cell r="AC12">
            <v>124</v>
          </cell>
        </row>
        <row r="13">
          <cell r="Y13" t="str">
            <v>京都府</v>
          </cell>
          <cell r="Z13">
            <v>83</v>
          </cell>
          <cell r="AB13" t="str">
            <v>東京都</v>
          </cell>
          <cell r="AC13">
            <v>129</v>
          </cell>
        </row>
        <row r="14">
          <cell r="Y14" t="str">
            <v>岐阜県</v>
          </cell>
          <cell r="Z14">
            <v>81</v>
          </cell>
          <cell r="AB14" t="str">
            <v>京都府</v>
          </cell>
          <cell r="AC14">
            <v>122</v>
          </cell>
        </row>
        <row r="15">
          <cell r="Y15" t="str">
            <v>東京都</v>
          </cell>
          <cell r="Z15">
            <v>58</v>
          </cell>
          <cell r="AB15" t="str">
            <v>神奈川県</v>
          </cell>
          <cell r="AC15">
            <v>58</v>
          </cell>
        </row>
        <row r="16">
          <cell r="Y16" t="str">
            <v>神奈川県</v>
          </cell>
          <cell r="Z16">
            <v>57</v>
          </cell>
          <cell r="AB16" t="str">
            <v>静岡県</v>
          </cell>
          <cell r="AC16">
            <v>57</v>
          </cell>
        </row>
        <row r="17">
          <cell r="Y17" t="str">
            <v>その他</v>
          </cell>
          <cell r="Z17">
            <v>511</v>
          </cell>
          <cell r="AB17" t="str">
            <v>その他</v>
          </cell>
          <cell r="AC17">
            <v>499</v>
          </cell>
        </row>
      </sheetData>
      <sheetData sheetId="29">
        <row r="5">
          <cell r="B5" t="str">
            <v>H26</v>
          </cell>
          <cell r="C5" t="str">
            <v>H27</v>
          </cell>
          <cell r="D5" t="str">
            <v>H28</v>
          </cell>
          <cell r="E5" t="str">
            <v>H29</v>
          </cell>
          <cell r="F5" t="str">
            <v>H30</v>
          </cell>
          <cell r="G5" t="str">
            <v>R1</v>
          </cell>
          <cell r="H5" t="str">
            <v>R2</v>
          </cell>
          <cell r="I5" t="str">
            <v>R3</v>
          </cell>
          <cell r="J5" t="str">
            <v>R4</v>
          </cell>
          <cell r="K5" t="str">
            <v>R5</v>
          </cell>
        </row>
        <row r="6">
          <cell r="B6">
            <v>4180</v>
          </cell>
          <cell r="C6">
            <v>4184</v>
          </cell>
          <cell r="D6">
            <v>4527</v>
          </cell>
          <cell r="E6">
            <v>4697</v>
          </cell>
          <cell r="F6">
            <v>5330</v>
          </cell>
          <cell r="G6">
            <v>5715</v>
          </cell>
          <cell r="H6">
            <v>5575</v>
          </cell>
          <cell r="I6">
            <v>5361</v>
          </cell>
          <cell r="J6">
            <v>5614</v>
          </cell>
          <cell r="K6">
            <v>5970</v>
          </cell>
        </row>
      </sheetData>
      <sheetData sheetId="30">
        <row r="5">
          <cell r="J5" t="str">
            <v>ブラジル　　　　　　　　　　　　</v>
          </cell>
          <cell r="K5">
            <v>1964</v>
          </cell>
        </row>
        <row r="6">
          <cell r="J6" t="str">
            <v>ベトナム　　　　　　　　　　　　</v>
          </cell>
          <cell r="K6">
            <v>1529</v>
          </cell>
        </row>
        <row r="7">
          <cell r="J7" t="str">
            <v>フィリピン　　　　　　　　　　</v>
          </cell>
          <cell r="K7">
            <v>477</v>
          </cell>
        </row>
        <row r="8">
          <cell r="J8" t="str">
            <v>中国　　　　　　　　　　　　　</v>
          </cell>
          <cell r="K8">
            <v>450</v>
          </cell>
        </row>
        <row r="9">
          <cell r="J9" t="str">
            <v>ペルー　　　　　　　</v>
          </cell>
          <cell r="K9">
            <v>399</v>
          </cell>
        </row>
        <row r="10">
          <cell r="J10" t="str">
            <v>タイ　　　　　　　　　　　　　</v>
          </cell>
          <cell r="K10">
            <v>236</v>
          </cell>
        </row>
        <row r="11">
          <cell r="J11" t="str">
            <v>インドネシア　　　　　　　　　　</v>
          </cell>
          <cell r="K11">
            <v>227</v>
          </cell>
        </row>
        <row r="12">
          <cell r="J12" t="str">
            <v>韓国　　　　　　　　　　　　　</v>
          </cell>
          <cell r="K12">
            <v>210</v>
          </cell>
        </row>
        <row r="13">
          <cell r="J13" t="str">
            <v>その他</v>
          </cell>
          <cell r="K13">
            <v>478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3F90-2651-45EC-BDCC-901E6D607B6E}">
  <dimension ref="A1:L27"/>
  <sheetViews>
    <sheetView tabSelected="1" view="pageBreakPreview" zoomScaleNormal="100" zoomScaleSheetLayoutView="100" workbookViewId="0"/>
  </sheetViews>
  <sheetFormatPr defaultRowHeight="13.5"/>
  <cols>
    <col min="1" max="8" width="9" style="1"/>
    <col min="9" max="10" width="9" style="1" customWidth="1"/>
    <col min="11" max="16384" width="9" style="1"/>
  </cols>
  <sheetData>
    <row r="1" spans="1:12" ht="58.5" customHeight="1">
      <c r="I1" s="2"/>
      <c r="J1" s="2"/>
      <c r="K1" s="3" t="s">
        <v>0</v>
      </c>
      <c r="L1" s="3"/>
    </row>
    <row r="2" spans="1:12" ht="13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ht="36" customHeight="1"/>
    <row r="7" spans="1:12" ht="30" customHeight="1">
      <c r="C7" s="5"/>
      <c r="D7" s="6" t="s">
        <v>2</v>
      </c>
      <c r="E7" s="7"/>
      <c r="F7" s="7"/>
      <c r="G7" s="7"/>
      <c r="H7" s="7"/>
    </row>
    <row r="9" spans="1:12" ht="30" customHeight="1">
      <c r="C9" s="5"/>
      <c r="D9" s="6" t="s">
        <v>3</v>
      </c>
      <c r="E9" s="7"/>
      <c r="F9" s="7"/>
      <c r="G9" s="7"/>
      <c r="H9" s="7"/>
    </row>
    <row r="11" spans="1:12" ht="30" customHeight="1">
      <c r="C11" s="5"/>
      <c r="D11" s="7" t="s">
        <v>4</v>
      </c>
      <c r="E11" s="7"/>
      <c r="F11" s="7"/>
      <c r="G11" s="7"/>
      <c r="H11" s="7"/>
    </row>
    <row r="12" spans="1:12">
      <c r="C12" s="8"/>
    </row>
    <row r="13" spans="1:12" ht="30" customHeight="1">
      <c r="C13" s="5"/>
      <c r="D13" s="7" t="s">
        <v>5</v>
      </c>
      <c r="E13" s="7"/>
      <c r="F13" s="7"/>
      <c r="G13" s="7"/>
      <c r="H13" s="7"/>
    </row>
    <row r="14" spans="1:12">
      <c r="C14" s="8"/>
    </row>
    <row r="15" spans="1:12" ht="30" customHeight="1">
      <c r="C15" s="5"/>
      <c r="D15" s="7" t="s">
        <v>6</v>
      </c>
      <c r="E15" s="7"/>
      <c r="F15" s="7"/>
      <c r="G15" s="7"/>
      <c r="H15" s="7"/>
    </row>
    <row r="16" spans="1:12">
      <c r="C16" s="8"/>
    </row>
    <row r="17" spans="3:8" ht="30" customHeight="1">
      <c r="C17" s="5"/>
      <c r="D17" s="7" t="s">
        <v>7</v>
      </c>
      <c r="E17" s="7"/>
      <c r="F17" s="7"/>
      <c r="G17" s="7"/>
      <c r="H17" s="7"/>
    </row>
    <row r="18" spans="3:8">
      <c r="C18" s="8"/>
    </row>
    <row r="19" spans="3:8" ht="30" customHeight="1">
      <c r="C19" s="5"/>
      <c r="D19" s="6" t="s">
        <v>8</v>
      </c>
      <c r="E19" s="7"/>
      <c r="F19" s="7"/>
      <c r="G19" s="7"/>
      <c r="H19" s="7"/>
    </row>
    <row r="20" spans="3:8">
      <c r="C20" s="8"/>
      <c r="D20" s="9" t="s">
        <v>9</v>
      </c>
      <c r="E20" s="9"/>
      <c r="F20" s="9"/>
      <c r="G20" s="9"/>
      <c r="H20" s="9"/>
    </row>
    <row r="21" spans="3:8" ht="30" customHeight="1">
      <c r="C21" s="5"/>
      <c r="D21" s="10" t="s">
        <v>10</v>
      </c>
      <c r="E21" s="10"/>
      <c r="F21" s="10"/>
      <c r="G21" s="10"/>
      <c r="H21" s="10"/>
    </row>
    <row r="22" spans="3:8">
      <c r="C22" s="8"/>
      <c r="D22" s="9"/>
      <c r="E22" s="9"/>
      <c r="F22" s="9"/>
      <c r="G22" s="9"/>
      <c r="H22" s="9"/>
    </row>
    <row r="23" spans="3:8" ht="30" customHeight="1">
      <c r="C23" s="5"/>
      <c r="D23" s="10" t="s">
        <v>11</v>
      </c>
      <c r="E23" s="10"/>
      <c r="F23" s="10"/>
      <c r="G23" s="10"/>
      <c r="H23" s="10"/>
    </row>
    <row r="24" spans="3:8">
      <c r="C24" s="8"/>
      <c r="D24" s="9"/>
      <c r="E24" s="9"/>
      <c r="F24" s="9"/>
      <c r="G24" s="9"/>
      <c r="H24" s="9"/>
    </row>
    <row r="25" spans="3:8" ht="30" customHeight="1">
      <c r="C25" s="5"/>
      <c r="D25" s="10" t="s">
        <v>12</v>
      </c>
      <c r="E25" s="10"/>
      <c r="F25" s="10"/>
      <c r="G25" s="10"/>
      <c r="H25" s="10"/>
    </row>
    <row r="26" spans="3:8">
      <c r="C26" s="8"/>
      <c r="D26" s="9"/>
      <c r="E26" s="9"/>
      <c r="F26" s="9"/>
      <c r="G26" s="9"/>
      <c r="H26" s="9"/>
    </row>
    <row r="27" spans="3:8" ht="30" customHeight="1">
      <c r="C27" s="5"/>
      <c r="D27" s="10" t="s">
        <v>13</v>
      </c>
      <c r="E27" s="10"/>
      <c r="F27" s="10"/>
      <c r="G27" s="10"/>
      <c r="H27" s="10"/>
    </row>
  </sheetData>
  <mergeCells count="12">
    <mergeCell ref="D17:H17"/>
    <mergeCell ref="D19:H19"/>
    <mergeCell ref="D21:H21"/>
    <mergeCell ref="D23:H23"/>
    <mergeCell ref="D25:H25"/>
    <mergeCell ref="D27:H27"/>
    <mergeCell ref="A2:K5"/>
    <mergeCell ref="D7:H7"/>
    <mergeCell ref="D9:H9"/>
    <mergeCell ref="D11:H11"/>
    <mergeCell ref="D13:H13"/>
    <mergeCell ref="D15:H15"/>
  </mergeCells>
  <phoneticPr fontId="3"/>
  <pageMargins left="0.25" right="0.2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4813-9601-4F0D-8032-36BC89A66241}">
  <dimension ref="A1:I92"/>
  <sheetViews>
    <sheetView showGridLines="0" view="pageBreakPreview" zoomScaleNormal="130" zoomScaleSheetLayoutView="100" workbookViewId="0">
      <pane ySplit="4" topLeftCell="A5" activePane="bottomLeft" state="frozen"/>
      <selection activeCell="Q1" sqref="Q1"/>
      <selection pane="bottomLeft"/>
    </sheetView>
  </sheetViews>
  <sheetFormatPr defaultColWidth="8.75" defaultRowHeight="10.5"/>
  <cols>
    <col min="1" max="1" width="11.875" style="189" customWidth="1"/>
    <col min="2" max="4" width="8.75" style="189" customWidth="1"/>
    <col min="5" max="5" width="5" style="189" customWidth="1"/>
    <col min="6" max="6" width="11.875" style="189" customWidth="1"/>
    <col min="7" max="7" width="8.75" style="189"/>
    <col min="8" max="8" width="8.75" style="189" customWidth="1"/>
    <col min="9" max="16384" width="8.75" style="189"/>
  </cols>
  <sheetData>
    <row r="1" spans="1:9" ht="37.5" customHeight="1">
      <c r="A1" s="161"/>
      <c r="I1" s="188" t="s">
        <v>490</v>
      </c>
    </row>
    <row r="2" spans="1:9" ht="18.75" customHeight="1">
      <c r="A2" s="190" t="s">
        <v>359</v>
      </c>
      <c r="B2" s="191"/>
      <c r="C2" s="191"/>
      <c r="H2" s="192">
        <v>45412</v>
      </c>
      <c r="I2" s="193"/>
    </row>
    <row r="3" spans="1:9" ht="11.25" customHeight="1">
      <c r="A3" s="190"/>
      <c r="B3" s="191"/>
      <c r="C3" s="191"/>
      <c r="H3" s="196"/>
      <c r="I3" s="196"/>
    </row>
    <row r="4" spans="1:9" ht="13.5" customHeight="1">
      <c r="A4" s="197" t="s">
        <v>458</v>
      </c>
      <c r="B4" s="198" t="s">
        <v>459</v>
      </c>
      <c r="C4" s="198" t="s">
        <v>32</v>
      </c>
      <c r="D4" s="197" t="s">
        <v>33</v>
      </c>
      <c r="E4" s="199"/>
      <c r="F4" s="200" t="s">
        <v>458</v>
      </c>
      <c r="G4" s="200" t="s">
        <v>459</v>
      </c>
      <c r="H4" s="198" t="s">
        <v>491</v>
      </c>
      <c r="I4" s="201" t="s">
        <v>33</v>
      </c>
    </row>
    <row r="5" spans="1:9" ht="9" customHeight="1">
      <c r="A5" s="202" t="s">
        <v>34</v>
      </c>
      <c r="B5" s="203">
        <f>SUM(B7+B14+B21+B28+B35+B42+B49+B56+B63+B70+B77+B84+G7+G14+G21+G28+G35+G42+G49+G56+G63+G70)</f>
        <v>6276</v>
      </c>
      <c r="C5" s="204">
        <f>SUM(C7+C14+C21+C28+C35+C42+C49+C56+C63+C70+C77+C84+H7+H14+H21+H28+H35+H42+H49+H56+H63+H70)</f>
        <v>3064</v>
      </c>
      <c r="D5" s="204">
        <f>SUM(D7+D14+D21+D28+D35+D42+D49+D56+D63+D70+D77+D84+I7+I14+I21+I28+I35+I42+I49+I56+I63+I70)</f>
        <v>3212</v>
      </c>
      <c r="E5" s="205"/>
      <c r="F5" s="206"/>
    </row>
    <row r="6" spans="1:9" ht="9" customHeight="1">
      <c r="A6" s="199"/>
      <c r="B6" s="207"/>
      <c r="C6" s="205"/>
      <c r="D6" s="205"/>
      <c r="E6" s="205"/>
      <c r="F6" s="206"/>
    </row>
    <row r="7" spans="1:9" ht="9" customHeight="1">
      <c r="A7" s="199" t="s">
        <v>460</v>
      </c>
      <c r="B7" s="207">
        <f>SUM(B8:B12)</f>
        <v>134</v>
      </c>
      <c r="C7" s="205">
        <f>SUM(C8:C12)</f>
        <v>70</v>
      </c>
      <c r="D7" s="205">
        <f>SUM(D8:D12)</f>
        <v>64</v>
      </c>
      <c r="E7" s="205"/>
      <c r="F7" s="210" t="s">
        <v>461</v>
      </c>
      <c r="G7" s="205">
        <f>SUM(G8:G12)</f>
        <v>434</v>
      </c>
      <c r="H7" s="205">
        <f>SUM(H8:H12)</f>
        <v>211</v>
      </c>
      <c r="I7" s="205">
        <f>SUM(I8:I12)</f>
        <v>223</v>
      </c>
    </row>
    <row r="8" spans="1:9" ht="9" customHeight="1">
      <c r="A8" s="199">
        <v>0</v>
      </c>
      <c r="B8" s="208">
        <f>SUM(C8:D8)</f>
        <v>20</v>
      </c>
      <c r="C8" s="209">
        <v>12</v>
      </c>
      <c r="D8" s="209">
        <v>8</v>
      </c>
      <c r="E8" s="205"/>
      <c r="F8" s="210">
        <v>60</v>
      </c>
      <c r="G8" s="208">
        <f>SUM(H8:I8)</f>
        <v>79</v>
      </c>
      <c r="H8" s="209">
        <v>39</v>
      </c>
      <c r="I8" s="209">
        <v>40</v>
      </c>
    </row>
    <row r="9" spans="1:9" ht="9" customHeight="1">
      <c r="A9" s="199">
        <v>1</v>
      </c>
      <c r="B9" s="208">
        <f>SUM(C9:D9)</f>
        <v>25</v>
      </c>
      <c r="C9" s="209">
        <v>8</v>
      </c>
      <c r="D9" s="209">
        <v>17</v>
      </c>
      <c r="E9" s="205"/>
      <c r="F9" s="210">
        <v>61</v>
      </c>
      <c r="G9" s="208">
        <f>SUM(H9:I9)</f>
        <v>83</v>
      </c>
      <c r="H9" s="209">
        <v>39</v>
      </c>
      <c r="I9" s="209">
        <v>44</v>
      </c>
    </row>
    <row r="10" spans="1:9" ht="9" customHeight="1">
      <c r="A10" s="199">
        <v>2</v>
      </c>
      <c r="B10" s="208">
        <f>SUM(C10:D10)</f>
        <v>24</v>
      </c>
      <c r="C10" s="209">
        <v>17</v>
      </c>
      <c r="D10" s="209">
        <v>7</v>
      </c>
      <c r="E10" s="205"/>
      <c r="F10" s="210">
        <v>62</v>
      </c>
      <c r="G10" s="208">
        <f>SUM(H10:I10)</f>
        <v>77</v>
      </c>
      <c r="H10" s="209">
        <v>34</v>
      </c>
      <c r="I10" s="209">
        <v>43</v>
      </c>
    </row>
    <row r="11" spans="1:9" ht="9" customHeight="1">
      <c r="A11" s="199">
        <v>3</v>
      </c>
      <c r="B11" s="208">
        <f>SUM(C11:D11)</f>
        <v>34</v>
      </c>
      <c r="C11" s="209">
        <v>12</v>
      </c>
      <c r="D11" s="209">
        <v>22</v>
      </c>
      <c r="E11" s="205"/>
      <c r="F11" s="210">
        <v>63</v>
      </c>
      <c r="G11" s="208">
        <f>SUM(H11:I11)</f>
        <v>108</v>
      </c>
      <c r="H11" s="209">
        <v>54</v>
      </c>
      <c r="I11" s="209">
        <v>54</v>
      </c>
    </row>
    <row r="12" spans="1:9" ht="9" customHeight="1">
      <c r="A12" s="199">
        <v>4</v>
      </c>
      <c r="B12" s="208">
        <f>SUM(C12:D12)</f>
        <v>31</v>
      </c>
      <c r="C12" s="209">
        <v>21</v>
      </c>
      <c r="D12" s="209">
        <v>10</v>
      </c>
      <c r="E12" s="205"/>
      <c r="F12" s="210">
        <v>64</v>
      </c>
      <c r="G12" s="208">
        <f>SUM(H12:I12)</f>
        <v>87</v>
      </c>
      <c r="H12" s="209">
        <v>45</v>
      </c>
      <c r="I12" s="209">
        <v>42</v>
      </c>
    </row>
    <row r="13" spans="1:9" ht="9" customHeight="1">
      <c r="A13" s="199"/>
      <c r="B13" s="207"/>
      <c r="C13" s="205"/>
      <c r="D13" s="205"/>
      <c r="E13" s="205"/>
      <c r="F13" s="210"/>
      <c r="G13" s="207"/>
      <c r="H13" s="205"/>
      <c r="I13" s="205"/>
    </row>
    <row r="14" spans="1:9" ht="9" customHeight="1">
      <c r="A14" s="199" t="s">
        <v>462</v>
      </c>
      <c r="B14" s="208">
        <f t="shared" ref="B14:B19" si="0">SUM(C14:D14)</f>
        <v>192</v>
      </c>
      <c r="C14" s="205">
        <f>SUM(C15:C19)</f>
        <v>99</v>
      </c>
      <c r="D14" s="205">
        <f>SUM(D15:D19)</f>
        <v>93</v>
      </c>
      <c r="E14" s="205"/>
      <c r="F14" s="210" t="s">
        <v>463</v>
      </c>
      <c r="G14" s="207">
        <f>SUM(G15:G19)</f>
        <v>503</v>
      </c>
      <c r="H14" s="205">
        <f>SUM(H15:H19)</f>
        <v>248</v>
      </c>
      <c r="I14" s="205">
        <f>SUM(I15:I19)</f>
        <v>255</v>
      </c>
    </row>
    <row r="15" spans="1:9" ht="9" customHeight="1">
      <c r="A15" s="199">
        <v>5</v>
      </c>
      <c r="B15" s="208">
        <f t="shared" si="0"/>
        <v>35</v>
      </c>
      <c r="C15" s="209">
        <v>15</v>
      </c>
      <c r="D15" s="209">
        <v>20</v>
      </c>
      <c r="E15" s="205"/>
      <c r="F15" s="210">
        <v>65</v>
      </c>
      <c r="G15" s="208">
        <f>SUM(H15:I15)</f>
        <v>106</v>
      </c>
      <c r="H15" s="209">
        <v>54</v>
      </c>
      <c r="I15" s="209">
        <v>52</v>
      </c>
    </row>
    <row r="16" spans="1:9" ht="9" customHeight="1">
      <c r="A16" s="199">
        <v>6</v>
      </c>
      <c r="B16" s="208">
        <f t="shared" si="0"/>
        <v>45</v>
      </c>
      <c r="C16" s="209">
        <v>19</v>
      </c>
      <c r="D16" s="209">
        <v>26</v>
      </c>
      <c r="E16" s="205"/>
      <c r="F16" s="210">
        <v>66</v>
      </c>
      <c r="G16" s="208">
        <f>SUM(H16:I16)</f>
        <v>97</v>
      </c>
      <c r="H16" s="209">
        <v>44</v>
      </c>
      <c r="I16" s="209">
        <v>53</v>
      </c>
    </row>
    <row r="17" spans="1:9" ht="9" customHeight="1">
      <c r="A17" s="199">
        <v>7</v>
      </c>
      <c r="B17" s="208">
        <f t="shared" si="0"/>
        <v>34</v>
      </c>
      <c r="C17" s="209">
        <v>22</v>
      </c>
      <c r="D17" s="209">
        <v>12</v>
      </c>
      <c r="E17" s="205"/>
      <c r="F17" s="210">
        <v>67</v>
      </c>
      <c r="G17" s="208">
        <f>SUM(H17:I17)</f>
        <v>101</v>
      </c>
      <c r="H17" s="209">
        <v>50</v>
      </c>
      <c r="I17" s="209">
        <v>51</v>
      </c>
    </row>
    <row r="18" spans="1:9" ht="9" customHeight="1">
      <c r="A18" s="199">
        <v>8</v>
      </c>
      <c r="B18" s="208">
        <f t="shared" si="0"/>
        <v>37</v>
      </c>
      <c r="C18" s="209">
        <v>20</v>
      </c>
      <c r="D18" s="209">
        <v>17</v>
      </c>
      <c r="E18" s="205"/>
      <c r="F18" s="210">
        <v>68</v>
      </c>
      <c r="G18" s="208">
        <f>SUM(H18:I18)</f>
        <v>94</v>
      </c>
      <c r="H18" s="209">
        <v>46</v>
      </c>
      <c r="I18" s="209">
        <v>48</v>
      </c>
    </row>
    <row r="19" spans="1:9" ht="9" customHeight="1">
      <c r="A19" s="199">
        <v>9</v>
      </c>
      <c r="B19" s="208">
        <f t="shared" si="0"/>
        <v>41</v>
      </c>
      <c r="C19" s="205">
        <v>23</v>
      </c>
      <c r="D19" s="209">
        <v>18</v>
      </c>
      <c r="E19" s="205"/>
      <c r="F19" s="210">
        <v>69</v>
      </c>
      <c r="G19" s="208">
        <f>SUM(H19:I19)</f>
        <v>105</v>
      </c>
      <c r="H19" s="209">
        <v>54</v>
      </c>
      <c r="I19" s="209">
        <v>51</v>
      </c>
    </row>
    <row r="20" spans="1:9" ht="9" customHeight="1">
      <c r="A20" s="199"/>
      <c r="B20" s="207"/>
      <c r="C20" s="205"/>
      <c r="D20" s="205"/>
      <c r="E20" s="205"/>
      <c r="F20" s="210"/>
      <c r="G20" s="207"/>
      <c r="H20" s="205"/>
      <c r="I20" s="205"/>
    </row>
    <row r="21" spans="1:9" ht="9" customHeight="1">
      <c r="A21" s="199" t="s">
        <v>464</v>
      </c>
      <c r="B21" s="208">
        <f t="shared" ref="B21:B26" si="1">SUM(C21:D21)</f>
        <v>246</v>
      </c>
      <c r="C21" s="205">
        <f>SUM(C22:C26)</f>
        <v>129</v>
      </c>
      <c r="D21" s="205">
        <f>SUM(D22:D26)</f>
        <v>117</v>
      </c>
      <c r="E21" s="205"/>
      <c r="F21" s="210" t="s">
        <v>465</v>
      </c>
      <c r="G21" s="207">
        <f>SUM(G22:G26)</f>
        <v>582</v>
      </c>
      <c r="H21" s="205">
        <f>SUM(H22:H26)</f>
        <v>273</v>
      </c>
      <c r="I21" s="205">
        <f>SUM(I22:I26)</f>
        <v>309</v>
      </c>
    </row>
    <row r="22" spans="1:9" ht="9" customHeight="1">
      <c r="A22" s="199">
        <v>10</v>
      </c>
      <c r="B22" s="208">
        <f t="shared" si="1"/>
        <v>36</v>
      </c>
      <c r="C22" s="209">
        <v>18</v>
      </c>
      <c r="D22" s="209">
        <v>18</v>
      </c>
      <c r="E22" s="205"/>
      <c r="F22" s="210">
        <v>70</v>
      </c>
      <c r="G22" s="208">
        <f>SUM(H22:I22)</f>
        <v>115</v>
      </c>
      <c r="H22" s="209">
        <v>55</v>
      </c>
      <c r="I22" s="209">
        <v>60</v>
      </c>
    </row>
    <row r="23" spans="1:9" ht="9" customHeight="1">
      <c r="A23" s="199">
        <v>11</v>
      </c>
      <c r="B23" s="208">
        <f t="shared" si="1"/>
        <v>50</v>
      </c>
      <c r="C23" s="209">
        <v>24</v>
      </c>
      <c r="D23" s="209">
        <v>26</v>
      </c>
      <c r="E23" s="205"/>
      <c r="F23" s="210">
        <v>71</v>
      </c>
      <c r="G23" s="208">
        <f>SUM(H23:I23)</f>
        <v>106</v>
      </c>
      <c r="H23" s="209">
        <v>46</v>
      </c>
      <c r="I23" s="209">
        <v>60</v>
      </c>
    </row>
    <row r="24" spans="1:9" ht="9" customHeight="1">
      <c r="A24" s="199">
        <v>12</v>
      </c>
      <c r="B24" s="208">
        <f t="shared" si="1"/>
        <v>50</v>
      </c>
      <c r="C24" s="209">
        <v>24</v>
      </c>
      <c r="D24" s="209">
        <v>26</v>
      </c>
      <c r="E24" s="205"/>
      <c r="F24" s="210">
        <v>72</v>
      </c>
      <c r="G24" s="208">
        <f>SUM(H24:I24)</f>
        <v>121</v>
      </c>
      <c r="H24" s="209">
        <v>59</v>
      </c>
      <c r="I24" s="209">
        <v>62</v>
      </c>
    </row>
    <row r="25" spans="1:9" ht="9" customHeight="1">
      <c r="A25" s="199">
        <v>13</v>
      </c>
      <c r="B25" s="208">
        <f t="shared" si="1"/>
        <v>48</v>
      </c>
      <c r="C25" s="209">
        <v>24</v>
      </c>
      <c r="D25" s="209">
        <v>24</v>
      </c>
      <c r="E25" s="205"/>
      <c r="F25" s="210">
        <v>73</v>
      </c>
      <c r="G25" s="208">
        <f>SUM(H25:I25)</f>
        <v>104</v>
      </c>
      <c r="H25" s="209">
        <v>49</v>
      </c>
      <c r="I25" s="209">
        <v>55</v>
      </c>
    </row>
    <row r="26" spans="1:9" ht="9" customHeight="1">
      <c r="A26" s="199">
        <v>14</v>
      </c>
      <c r="B26" s="208">
        <f t="shared" si="1"/>
        <v>62</v>
      </c>
      <c r="C26" s="209">
        <v>39</v>
      </c>
      <c r="D26" s="209">
        <v>23</v>
      </c>
      <c r="E26" s="205"/>
      <c r="F26" s="210">
        <v>74</v>
      </c>
      <c r="G26" s="208">
        <f>SUM(H26:I26)</f>
        <v>136</v>
      </c>
      <c r="H26" s="209">
        <v>64</v>
      </c>
      <c r="I26" s="209">
        <v>72</v>
      </c>
    </row>
    <row r="27" spans="1:9" ht="9" customHeight="1">
      <c r="A27" s="199"/>
      <c r="B27" s="207"/>
      <c r="C27" s="205"/>
      <c r="D27" s="205"/>
      <c r="E27" s="205"/>
      <c r="F27" s="210"/>
      <c r="G27" s="207"/>
      <c r="H27" s="205"/>
      <c r="I27" s="205"/>
    </row>
    <row r="28" spans="1:9" ht="9" customHeight="1">
      <c r="A28" s="199" t="s">
        <v>466</v>
      </c>
      <c r="B28" s="208">
        <f t="shared" ref="B28:B33" si="2">SUM(C28:D28)</f>
        <v>250</v>
      </c>
      <c r="C28" s="205">
        <f>SUM(C29:C33)</f>
        <v>131</v>
      </c>
      <c r="D28" s="205">
        <f>SUM(D29:D33)</f>
        <v>119</v>
      </c>
      <c r="E28" s="205"/>
      <c r="F28" s="210" t="s">
        <v>467</v>
      </c>
      <c r="G28" s="207">
        <f>SUM(G29:G33)</f>
        <v>467</v>
      </c>
      <c r="H28" s="205">
        <f>SUM(H29:H33)</f>
        <v>219</v>
      </c>
      <c r="I28" s="205">
        <f>SUM(I29:I33)</f>
        <v>248</v>
      </c>
    </row>
    <row r="29" spans="1:9" ht="9" customHeight="1">
      <c r="A29" s="199">
        <v>15</v>
      </c>
      <c r="B29" s="208">
        <f t="shared" si="2"/>
        <v>46</v>
      </c>
      <c r="C29" s="209">
        <v>22</v>
      </c>
      <c r="D29" s="209">
        <v>24</v>
      </c>
      <c r="E29" s="205"/>
      <c r="F29" s="210">
        <v>75</v>
      </c>
      <c r="G29" s="208">
        <f>SUM(H29:I29)</f>
        <v>122</v>
      </c>
      <c r="H29" s="209">
        <v>58</v>
      </c>
      <c r="I29" s="209">
        <v>64</v>
      </c>
    </row>
    <row r="30" spans="1:9" ht="9" customHeight="1">
      <c r="A30" s="199">
        <v>16</v>
      </c>
      <c r="B30" s="208">
        <f t="shared" si="2"/>
        <v>49</v>
      </c>
      <c r="C30" s="209">
        <v>26</v>
      </c>
      <c r="D30" s="209">
        <v>23</v>
      </c>
      <c r="E30" s="205"/>
      <c r="F30" s="210">
        <v>76</v>
      </c>
      <c r="G30" s="208">
        <f>SUM(H30:I30)</f>
        <v>136</v>
      </c>
      <c r="H30" s="209">
        <v>63</v>
      </c>
      <c r="I30" s="209">
        <v>73</v>
      </c>
    </row>
    <row r="31" spans="1:9" ht="9" customHeight="1">
      <c r="A31" s="199">
        <v>17</v>
      </c>
      <c r="B31" s="208">
        <f t="shared" si="2"/>
        <v>50</v>
      </c>
      <c r="C31" s="209">
        <v>32</v>
      </c>
      <c r="D31" s="209">
        <v>18</v>
      </c>
      <c r="E31" s="205"/>
      <c r="F31" s="210">
        <v>77</v>
      </c>
      <c r="G31" s="208">
        <f>SUM(H31:I31)</f>
        <v>83</v>
      </c>
      <c r="H31" s="209">
        <v>43</v>
      </c>
      <c r="I31" s="209">
        <v>40</v>
      </c>
    </row>
    <row r="32" spans="1:9" ht="9" customHeight="1">
      <c r="A32" s="199">
        <v>18</v>
      </c>
      <c r="B32" s="208">
        <f t="shared" si="2"/>
        <v>48</v>
      </c>
      <c r="C32" s="209">
        <v>16</v>
      </c>
      <c r="D32" s="209">
        <v>32</v>
      </c>
      <c r="E32" s="205"/>
      <c r="F32" s="210">
        <v>78</v>
      </c>
      <c r="G32" s="208">
        <f>SUM(H32:I32)</f>
        <v>60</v>
      </c>
      <c r="H32" s="209">
        <v>31</v>
      </c>
      <c r="I32" s="209">
        <v>29</v>
      </c>
    </row>
    <row r="33" spans="1:9" ht="9" customHeight="1">
      <c r="A33" s="199">
        <v>19</v>
      </c>
      <c r="B33" s="208">
        <f t="shared" si="2"/>
        <v>57</v>
      </c>
      <c r="C33" s="209">
        <v>35</v>
      </c>
      <c r="D33" s="209">
        <v>22</v>
      </c>
      <c r="E33" s="205"/>
      <c r="F33" s="210">
        <v>79</v>
      </c>
      <c r="G33" s="208">
        <f>SUM(H33:I33)</f>
        <v>66</v>
      </c>
      <c r="H33" s="209">
        <v>24</v>
      </c>
      <c r="I33" s="209">
        <v>42</v>
      </c>
    </row>
    <row r="34" spans="1:9" ht="9" customHeight="1">
      <c r="A34" s="199"/>
      <c r="B34" s="207"/>
      <c r="C34" s="205"/>
      <c r="D34" s="205"/>
      <c r="E34" s="205"/>
      <c r="F34" s="210"/>
      <c r="G34" s="207"/>
      <c r="H34" s="205"/>
      <c r="I34" s="205"/>
    </row>
    <row r="35" spans="1:9" ht="9" customHeight="1">
      <c r="A35" s="199" t="s">
        <v>468</v>
      </c>
      <c r="B35" s="207">
        <f>SUM(B36:B40)</f>
        <v>283</v>
      </c>
      <c r="C35" s="205">
        <f>SUM(C36:C40)</f>
        <v>183</v>
      </c>
      <c r="D35" s="205">
        <f>SUM(D36:D40)</f>
        <v>100</v>
      </c>
      <c r="E35" s="205"/>
      <c r="F35" s="210" t="s">
        <v>469</v>
      </c>
      <c r="G35" s="207">
        <f>SUM(G36:G40)</f>
        <v>372</v>
      </c>
      <c r="H35" s="205">
        <f>SUM(H36:H40)</f>
        <v>159</v>
      </c>
      <c r="I35" s="205">
        <f>SUM(I36:I40)</f>
        <v>213</v>
      </c>
    </row>
    <row r="36" spans="1:9" ht="9" customHeight="1">
      <c r="A36" s="199">
        <v>20</v>
      </c>
      <c r="B36" s="208">
        <f>SUM(C36:D36)</f>
        <v>47</v>
      </c>
      <c r="C36" s="209">
        <v>28</v>
      </c>
      <c r="D36" s="209">
        <v>19</v>
      </c>
      <c r="E36" s="205"/>
      <c r="F36" s="210">
        <v>80</v>
      </c>
      <c r="G36" s="208">
        <f>SUM(H36:I36)</f>
        <v>80</v>
      </c>
      <c r="H36" s="209">
        <v>41</v>
      </c>
      <c r="I36" s="209">
        <v>39</v>
      </c>
    </row>
    <row r="37" spans="1:9" ht="9" customHeight="1">
      <c r="A37" s="199">
        <v>21</v>
      </c>
      <c r="B37" s="208">
        <f>SUM(C37:D37)</f>
        <v>48</v>
      </c>
      <c r="C37" s="209">
        <v>28</v>
      </c>
      <c r="D37" s="209">
        <v>20</v>
      </c>
      <c r="E37" s="205"/>
      <c r="F37" s="210">
        <v>81</v>
      </c>
      <c r="G37" s="208">
        <f>SUM(H37:I37)</f>
        <v>74</v>
      </c>
      <c r="H37" s="209">
        <v>22</v>
      </c>
      <c r="I37" s="209">
        <v>52</v>
      </c>
    </row>
    <row r="38" spans="1:9" ht="9" customHeight="1">
      <c r="A38" s="210">
        <v>22</v>
      </c>
      <c r="B38" s="209">
        <f>SUM(C38:D38)</f>
        <v>44</v>
      </c>
      <c r="C38" s="209">
        <v>31</v>
      </c>
      <c r="D38" s="209">
        <v>13</v>
      </c>
      <c r="E38" s="205"/>
      <c r="F38" s="210">
        <v>82</v>
      </c>
      <c r="G38" s="208">
        <f>SUM(H38:I38)</f>
        <v>82</v>
      </c>
      <c r="H38" s="209">
        <v>36</v>
      </c>
      <c r="I38" s="209">
        <v>46</v>
      </c>
    </row>
    <row r="39" spans="1:9" ht="9" customHeight="1">
      <c r="A39" s="210">
        <v>23</v>
      </c>
      <c r="B39" s="209">
        <f>SUM(C39:D39)</f>
        <v>71</v>
      </c>
      <c r="C39" s="209">
        <v>45</v>
      </c>
      <c r="D39" s="209">
        <v>26</v>
      </c>
      <c r="E39" s="205"/>
      <c r="F39" s="210">
        <v>83</v>
      </c>
      <c r="G39" s="208">
        <f>SUM(H39:I39)</f>
        <v>79</v>
      </c>
      <c r="H39" s="209">
        <v>32</v>
      </c>
      <c r="I39" s="209">
        <v>47</v>
      </c>
    </row>
    <row r="40" spans="1:9" ht="9" customHeight="1">
      <c r="A40" s="210">
        <v>24</v>
      </c>
      <c r="B40" s="209">
        <f>SUM(C40:D40)</f>
        <v>73</v>
      </c>
      <c r="C40" s="209">
        <v>51</v>
      </c>
      <c r="D40" s="209">
        <v>22</v>
      </c>
      <c r="E40" s="205"/>
      <c r="F40" s="210">
        <v>84</v>
      </c>
      <c r="G40" s="208">
        <f>SUM(H40:I40)</f>
        <v>57</v>
      </c>
      <c r="H40" s="209">
        <v>28</v>
      </c>
      <c r="I40" s="209">
        <v>29</v>
      </c>
    </row>
    <row r="41" spans="1:9" ht="9" customHeight="1">
      <c r="A41" s="210"/>
      <c r="B41" s="205"/>
      <c r="C41" s="205"/>
      <c r="D41" s="205"/>
      <c r="E41" s="205"/>
      <c r="F41" s="210"/>
      <c r="G41" s="207"/>
      <c r="H41" s="205"/>
      <c r="I41" s="205"/>
    </row>
    <row r="42" spans="1:9" ht="9" customHeight="1">
      <c r="A42" s="210" t="s">
        <v>470</v>
      </c>
      <c r="B42" s="205">
        <f>SUM(B43:B47)</f>
        <v>263</v>
      </c>
      <c r="C42" s="205">
        <f>SUM(C43:C47)</f>
        <v>158</v>
      </c>
      <c r="D42" s="205">
        <f>SUM(D43:D47)</f>
        <v>105</v>
      </c>
      <c r="E42" s="205"/>
      <c r="F42" s="210" t="s">
        <v>471</v>
      </c>
      <c r="G42" s="207">
        <f>SUM(G43:G47)</f>
        <v>273</v>
      </c>
      <c r="H42" s="205">
        <f>SUM(H43:H47)</f>
        <v>96</v>
      </c>
      <c r="I42" s="205">
        <f>SUM(I43:I47)</f>
        <v>177</v>
      </c>
    </row>
    <row r="43" spans="1:9" ht="9" customHeight="1">
      <c r="A43" s="210">
        <v>25</v>
      </c>
      <c r="B43" s="209">
        <f>SUM(C43:D43)</f>
        <v>54</v>
      </c>
      <c r="C43" s="209">
        <v>33</v>
      </c>
      <c r="D43" s="209">
        <v>21</v>
      </c>
      <c r="E43" s="205"/>
      <c r="F43" s="210">
        <v>85</v>
      </c>
      <c r="G43" s="208">
        <f>SUM(H43:I43)</f>
        <v>55</v>
      </c>
      <c r="H43" s="209">
        <v>25</v>
      </c>
      <c r="I43" s="209">
        <v>30</v>
      </c>
    </row>
    <row r="44" spans="1:9" ht="9" customHeight="1">
      <c r="A44" s="210">
        <v>26</v>
      </c>
      <c r="B44" s="209">
        <f>SUM(C44:D44)</f>
        <v>47</v>
      </c>
      <c r="C44" s="209">
        <v>29</v>
      </c>
      <c r="D44" s="209">
        <v>18</v>
      </c>
      <c r="E44" s="205"/>
      <c r="F44" s="210">
        <v>86</v>
      </c>
      <c r="G44" s="208">
        <f>SUM(H44:I44)</f>
        <v>68</v>
      </c>
      <c r="H44" s="209">
        <v>29</v>
      </c>
      <c r="I44" s="209">
        <v>39</v>
      </c>
    </row>
    <row r="45" spans="1:9" ht="9" customHeight="1">
      <c r="A45" s="210">
        <v>27</v>
      </c>
      <c r="B45" s="209">
        <f>SUM(C45:D45)</f>
        <v>46</v>
      </c>
      <c r="C45" s="209">
        <v>29</v>
      </c>
      <c r="D45" s="209">
        <v>17</v>
      </c>
      <c r="E45" s="205"/>
      <c r="F45" s="210">
        <v>87</v>
      </c>
      <c r="G45" s="208">
        <f>SUM(H45:I45)</f>
        <v>59</v>
      </c>
      <c r="H45" s="209">
        <v>18</v>
      </c>
      <c r="I45" s="209">
        <v>41</v>
      </c>
    </row>
    <row r="46" spans="1:9" ht="9" customHeight="1">
      <c r="A46" s="210">
        <v>28</v>
      </c>
      <c r="B46" s="209">
        <f>SUM(C46:D46)</f>
        <v>61</v>
      </c>
      <c r="C46" s="209">
        <v>37</v>
      </c>
      <c r="D46" s="209">
        <v>24</v>
      </c>
      <c r="E46" s="205"/>
      <c r="F46" s="210">
        <v>88</v>
      </c>
      <c r="G46" s="208">
        <f>SUM(H46:I46)</f>
        <v>55</v>
      </c>
      <c r="H46" s="209">
        <v>15</v>
      </c>
      <c r="I46" s="209">
        <v>40</v>
      </c>
    </row>
    <row r="47" spans="1:9" ht="9" customHeight="1">
      <c r="A47" s="210">
        <v>29</v>
      </c>
      <c r="B47" s="209">
        <f>SUM(C47:D47)</f>
        <v>55</v>
      </c>
      <c r="C47" s="209">
        <v>30</v>
      </c>
      <c r="D47" s="209">
        <v>25</v>
      </c>
      <c r="E47" s="205"/>
      <c r="F47" s="210">
        <v>89</v>
      </c>
      <c r="G47" s="208">
        <f>SUM(H47:I47)</f>
        <v>36</v>
      </c>
      <c r="H47" s="209">
        <v>9</v>
      </c>
      <c r="I47" s="209">
        <v>27</v>
      </c>
    </row>
    <row r="48" spans="1:9" ht="9" customHeight="1">
      <c r="A48" s="210"/>
      <c r="B48" s="205"/>
      <c r="C48" s="205"/>
      <c r="D48" s="205"/>
      <c r="E48" s="205"/>
      <c r="F48" s="210"/>
      <c r="G48" s="207"/>
      <c r="H48" s="205"/>
      <c r="I48" s="205"/>
    </row>
    <row r="49" spans="1:9" ht="9" customHeight="1">
      <c r="A49" s="210" t="s">
        <v>472</v>
      </c>
      <c r="B49" s="205">
        <f>SUM(B50:B54)</f>
        <v>237</v>
      </c>
      <c r="C49" s="205">
        <f>SUM(C50:C54)</f>
        <v>138</v>
      </c>
      <c r="D49" s="205">
        <f>SUM(D50:D54)</f>
        <v>99</v>
      </c>
      <c r="E49" s="205"/>
      <c r="F49" s="210" t="s">
        <v>473</v>
      </c>
      <c r="G49" s="207">
        <f>SUM(G50:G54)</f>
        <v>177</v>
      </c>
      <c r="H49" s="205">
        <f>SUM(H50:H54)</f>
        <v>38</v>
      </c>
      <c r="I49" s="205">
        <f>SUM(I50:I54)</f>
        <v>139</v>
      </c>
    </row>
    <row r="50" spans="1:9" ht="9" customHeight="1">
      <c r="A50" s="210">
        <v>30</v>
      </c>
      <c r="B50" s="209">
        <f>SUM(C50:D50)</f>
        <v>51</v>
      </c>
      <c r="C50" s="209">
        <v>30</v>
      </c>
      <c r="D50" s="209">
        <v>21</v>
      </c>
      <c r="E50" s="205"/>
      <c r="F50" s="210">
        <v>90</v>
      </c>
      <c r="G50" s="208">
        <f>SUM(H50:I50)</f>
        <v>47</v>
      </c>
      <c r="H50" s="209">
        <v>13</v>
      </c>
      <c r="I50" s="209">
        <v>34</v>
      </c>
    </row>
    <row r="51" spans="1:9" ht="9" customHeight="1">
      <c r="A51" s="199">
        <v>31</v>
      </c>
      <c r="B51" s="208">
        <f>SUM(C51:D51)</f>
        <v>45</v>
      </c>
      <c r="C51" s="209">
        <v>28</v>
      </c>
      <c r="D51" s="209">
        <v>17</v>
      </c>
      <c r="E51" s="205"/>
      <c r="F51" s="210">
        <v>91</v>
      </c>
      <c r="G51" s="208">
        <f>SUM(H51:I51)</f>
        <v>38</v>
      </c>
      <c r="H51" s="209">
        <v>6</v>
      </c>
      <c r="I51" s="209">
        <v>32</v>
      </c>
    </row>
    <row r="52" spans="1:9" ht="9" customHeight="1">
      <c r="A52" s="199">
        <v>32</v>
      </c>
      <c r="B52" s="208">
        <f>SUM(C52:D52)</f>
        <v>52</v>
      </c>
      <c r="C52" s="209">
        <v>36</v>
      </c>
      <c r="D52" s="209">
        <v>16</v>
      </c>
      <c r="E52" s="205"/>
      <c r="F52" s="210">
        <v>92</v>
      </c>
      <c r="G52" s="208">
        <f>SUM(H52:I52)</f>
        <v>34</v>
      </c>
      <c r="H52" s="209">
        <v>5</v>
      </c>
      <c r="I52" s="209">
        <v>29</v>
      </c>
    </row>
    <row r="53" spans="1:9" ht="9" customHeight="1">
      <c r="A53" s="199">
        <v>33</v>
      </c>
      <c r="B53" s="208">
        <f>SUM(C53:D53)</f>
        <v>38</v>
      </c>
      <c r="C53" s="209">
        <v>23</v>
      </c>
      <c r="D53" s="209">
        <v>15</v>
      </c>
      <c r="E53" s="205"/>
      <c r="F53" s="210">
        <v>93</v>
      </c>
      <c r="G53" s="208">
        <f>SUM(H53:I53)</f>
        <v>30</v>
      </c>
      <c r="H53" s="209">
        <v>5</v>
      </c>
      <c r="I53" s="209">
        <v>25</v>
      </c>
    </row>
    <row r="54" spans="1:9" ht="9" customHeight="1">
      <c r="A54" s="199">
        <v>34</v>
      </c>
      <c r="B54" s="208">
        <f>SUM(C54:D54)</f>
        <v>51</v>
      </c>
      <c r="C54" s="209">
        <v>21</v>
      </c>
      <c r="D54" s="209">
        <v>30</v>
      </c>
      <c r="E54" s="205"/>
      <c r="F54" s="210">
        <v>94</v>
      </c>
      <c r="G54" s="208">
        <f>SUM(H54:I54)</f>
        <v>28</v>
      </c>
      <c r="H54" s="209">
        <v>9</v>
      </c>
      <c r="I54" s="209">
        <v>19</v>
      </c>
    </row>
    <row r="55" spans="1:9" ht="9" customHeight="1">
      <c r="A55" s="199"/>
      <c r="B55" s="207"/>
      <c r="C55" s="205"/>
      <c r="D55" s="205"/>
      <c r="E55" s="205"/>
      <c r="F55" s="210"/>
      <c r="G55" s="207"/>
      <c r="H55" s="205"/>
      <c r="I55" s="205"/>
    </row>
    <row r="56" spans="1:9" ht="9" customHeight="1">
      <c r="A56" s="199" t="s">
        <v>474</v>
      </c>
      <c r="B56" s="207">
        <f>SUM(B57:B61)</f>
        <v>287</v>
      </c>
      <c r="C56" s="205">
        <f>SUM(C57:C61)</f>
        <v>153</v>
      </c>
      <c r="D56" s="205">
        <f>SUM(D57:D61)</f>
        <v>134</v>
      </c>
      <c r="E56" s="205"/>
      <c r="F56" s="210" t="s">
        <v>475</v>
      </c>
      <c r="G56" s="207">
        <f>SUM(G57:G61)</f>
        <v>61</v>
      </c>
      <c r="H56" s="205">
        <f>SUM(H57:H61)</f>
        <v>8</v>
      </c>
      <c r="I56" s="205">
        <f>SUM(I57:I61)</f>
        <v>53</v>
      </c>
    </row>
    <row r="57" spans="1:9" ht="9" customHeight="1">
      <c r="A57" s="199">
        <v>35</v>
      </c>
      <c r="B57" s="208">
        <f t="shared" ref="B57:B61" si="3">SUM(C57:D57)</f>
        <v>54</v>
      </c>
      <c r="C57" s="209">
        <v>33</v>
      </c>
      <c r="D57" s="209">
        <v>21</v>
      </c>
      <c r="E57" s="205"/>
      <c r="F57" s="210">
        <v>95</v>
      </c>
      <c r="G57" s="208">
        <f>SUM(H57:I57)</f>
        <v>23</v>
      </c>
      <c r="H57" s="209">
        <v>4</v>
      </c>
      <c r="I57" s="209">
        <v>19</v>
      </c>
    </row>
    <row r="58" spans="1:9" ht="9" customHeight="1">
      <c r="A58" s="199">
        <v>36</v>
      </c>
      <c r="B58" s="208">
        <f t="shared" si="3"/>
        <v>51</v>
      </c>
      <c r="C58" s="209">
        <v>27</v>
      </c>
      <c r="D58" s="209">
        <v>24</v>
      </c>
      <c r="E58" s="205"/>
      <c r="F58" s="210">
        <v>96</v>
      </c>
      <c r="G58" s="208">
        <f>SUM(H58:I58)</f>
        <v>14</v>
      </c>
      <c r="H58" s="209">
        <v>1</v>
      </c>
      <c r="I58" s="209">
        <v>13</v>
      </c>
    </row>
    <row r="59" spans="1:9" ht="9" customHeight="1">
      <c r="A59" s="199">
        <v>37</v>
      </c>
      <c r="B59" s="208">
        <f t="shared" si="3"/>
        <v>66</v>
      </c>
      <c r="C59" s="209">
        <v>34</v>
      </c>
      <c r="D59" s="209">
        <v>32</v>
      </c>
      <c r="E59" s="205"/>
      <c r="F59" s="210">
        <v>97</v>
      </c>
      <c r="G59" s="208">
        <f>SUM(H59:I59)</f>
        <v>12</v>
      </c>
      <c r="H59" s="235">
        <v>2</v>
      </c>
      <c r="I59" s="209">
        <v>10</v>
      </c>
    </row>
    <row r="60" spans="1:9" ht="9" customHeight="1">
      <c r="A60" s="199">
        <v>38</v>
      </c>
      <c r="B60" s="208">
        <f t="shared" si="3"/>
        <v>67</v>
      </c>
      <c r="C60" s="209">
        <v>34</v>
      </c>
      <c r="D60" s="209">
        <v>33</v>
      </c>
      <c r="E60" s="205"/>
      <c r="F60" s="210">
        <v>98</v>
      </c>
      <c r="G60" s="208">
        <f>SUM(H60:I60)</f>
        <v>5</v>
      </c>
      <c r="H60" s="235">
        <v>0</v>
      </c>
      <c r="I60" s="209">
        <v>5</v>
      </c>
    </row>
    <row r="61" spans="1:9" ht="9" customHeight="1">
      <c r="A61" s="199">
        <v>39</v>
      </c>
      <c r="B61" s="208">
        <f t="shared" si="3"/>
        <v>49</v>
      </c>
      <c r="C61" s="209">
        <v>25</v>
      </c>
      <c r="D61" s="209">
        <v>24</v>
      </c>
      <c r="E61" s="205"/>
      <c r="F61" s="210">
        <v>99</v>
      </c>
      <c r="G61" s="213">
        <f>SUM(H61:I61)</f>
        <v>7</v>
      </c>
      <c r="H61" s="215">
        <v>1</v>
      </c>
      <c r="I61" s="211">
        <v>6</v>
      </c>
    </row>
    <row r="62" spans="1:9" ht="9" customHeight="1">
      <c r="A62" s="199"/>
      <c r="B62" s="208"/>
      <c r="C62" s="205"/>
      <c r="D62" s="205"/>
      <c r="E62" s="205"/>
      <c r="F62" s="210"/>
      <c r="G62" s="233"/>
      <c r="H62" s="214"/>
      <c r="I62" s="214"/>
    </row>
    <row r="63" spans="1:9" ht="9" customHeight="1">
      <c r="A63" s="199" t="s">
        <v>476</v>
      </c>
      <c r="B63" s="207">
        <f>SUM(B64:B68)</f>
        <v>334</v>
      </c>
      <c r="C63" s="205">
        <f>SUM(C64:C68)</f>
        <v>165</v>
      </c>
      <c r="D63" s="205">
        <f>SUM(D64:D68)</f>
        <v>169</v>
      </c>
      <c r="E63" s="205"/>
      <c r="F63" s="210" t="s">
        <v>477</v>
      </c>
      <c r="G63" s="233">
        <f>SUM(G64:G68)</f>
        <v>2</v>
      </c>
      <c r="H63" s="214">
        <f t="shared" ref="H63:I63" si="4">SUM(H64:H68)</f>
        <v>0</v>
      </c>
      <c r="I63" s="214">
        <f t="shared" si="4"/>
        <v>2</v>
      </c>
    </row>
    <row r="64" spans="1:9" ht="9" customHeight="1">
      <c r="A64" s="199">
        <v>40</v>
      </c>
      <c r="B64" s="208">
        <f>SUM(C64:D64)</f>
        <v>67</v>
      </c>
      <c r="C64" s="209">
        <v>36</v>
      </c>
      <c r="D64" s="209">
        <v>31</v>
      </c>
      <c r="E64" s="205"/>
      <c r="F64" s="210">
        <v>100</v>
      </c>
      <c r="G64" s="213">
        <f t="shared" ref="G64:G75" si="5">SUM(H64:I64)</f>
        <v>1</v>
      </c>
      <c r="H64" s="215">
        <v>0</v>
      </c>
      <c r="I64" s="215">
        <v>1</v>
      </c>
    </row>
    <row r="65" spans="1:9" ht="9" customHeight="1">
      <c r="A65" s="199">
        <v>41</v>
      </c>
      <c r="B65" s="208">
        <f>SUM(C65:D65)</f>
        <v>57</v>
      </c>
      <c r="C65" s="209">
        <v>27</v>
      </c>
      <c r="D65" s="209">
        <v>30</v>
      </c>
      <c r="E65" s="205"/>
      <c r="F65" s="210">
        <v>101</v>
      </c>
      <c r="G65" s="213">
        <f t="shared" si="5"/>
        <v>0</v>
      </c>
      <c r="H65" s="215">
        <v>0</v>
      </c>
      <c r="I65" s="211">
        <v>0</v>
      </c>
    </row>
    <row r="66" spans="1:9" ht="9" customHeight="1">
      <c r="A66" s="199">
        <v>42</v>
      </c>
      <c r="B66" s="208">
        <f>SUM(C66:D66)</f>
        <v>63</v>
      </c>
      <c r="C66" s="209">
        <v>29</v>
      </c>
      <c r="D66" s="209">
        <v>34</v>
      </c>
      <c r="E66" s="205"/>
      <c r="F66" s="210">
        <v>102</v>
      </c>
      <c r="G66" s="213">
        <f t="shared" si="5"/>
        <v>1</v>
      </c>
      <c r="H66" s="215">
        <v>0</v>
      </c>
      <c r="I66" s="215">
        <v>1</v>
      </c>
    </row>
    <row r="67" spans="1:9" ht="9" customHeight="1">
      <c r="A67" s="199">
        <v>43</v>
      </c>
      <c r="B67" s="208">
        <f>SUM(C67:D67)</f>
        <v>82</v>
      </c>
      <c r="C67" s="209">
        <v>41</v>
      </c>
      <c r="D67" s="209">
        <v>41</v>
      </c>
      <c r="E67" s="205"/>
      <c r="F67" s="210">
        <v>103</v>
      </c>
      <c r="G67" s="213">
        <f t="shared" si="5"/>
        <v>0</v>
      </c>
      <c r="H67" s="215">
        <v>0</v>
      </c>
      <c r="I67" s="215">
        <v>0</v>
      </c>
    </row>
    <row r="68" spans="1:9" ht="9" customHeight="1">
      <c r="A68" s="199">
        <v>44</v>
      </c>
      <c r="B68" s="208">
        <f>SUM(C68:D68)</f>
        <v>65</v>
      </c>
      <c r="C68" s="209">
        <v>32</v>
      </c>
      <c r="D68" s="209">
        <v>33</v>
      </c>
      <c r="E68" s="205"/>
      <c r="F68" s="210">
        <v>104</v>
      </c>
      <c r="G68" s="213">
        <f t="shared" si="5"/>
        <v>0</v>
      </c>
      <c r="H68" s="215">
        <v>0</v>
      </c>
      <c r="I68" s="215">
        <v>0</v>
      </c>
    </row>
    <row r="69" spans="1:9" ht="9" customHeight="1">
      <c r="A69" s="199"/>
      <c r="B69" s="207"/>
      <c r="C69" s="205"/>
      <c r="D69" s="205"/>
      <c r="E69" s="205"/>
      <c r="F69" s="210"/>
      <c r="G69" s="213"/>
      <c r="H69" s="215"/>
      <c r="I69" s="214"/>
    </row>
    <row r="70" spans="1:9" ht="9" customHeight="1">
      <c r="A70" s="199" t="s">
        <v>478</v>
      </c>
      <c r="B70" s="207">
        <f>SUM(B71:B75)</f>
        <v>352</v>
      </c>
      <c r="C70" s="205">
        <f>SUM(C71:C75)</f>
        <v>184</v>
      </c>
      <c r="D70" s="205">
        <f>SUM(D71:D75)</f>
        <v>168</v>
      </c>
      <c r="E70" s="205"/>
      <c r="F70" s="210" t="s">
        <v>479</v>
      </c>
      <c r="G70" s="213">
        <f>SUM(G71:G75)</f>
        <v>1</v>
      </c>
      <c r="H70" s="211">
        <f t="shared" ref="H70:I70" si="6">SUM(H71:H75)</f>
        <v>0</v>
      </c>
      <c r="I70" s="211">
        <f t="shared" si="6"/>
        <v>1</v>
      </c>
    </row>
    <row r="71" spans="1:9" ht="9" customHeight="1">
      <c r="A71" s="199">
        <v>45</v>
      </c>
      <c r="B71" s="208">
        <f>SUM(C71:D71)</f>
        <v>63</v>
      </c>
      <c r="C71" s="209">
        <v>28</v>
      </c>
      <c r="D71" s="209">
        <v>35</v>
      </c>
      <c r="E71" s="205"/>
      <c r="F71" s="210">
        <v>105</v>
      </c>
      <c r="G71" s="213">
        <f t="shared" si="5"/>
        <v>0</v>
      </c>
      <c r="H71" s="215">
        <v>0</v>
      </c>
      <c r="I71" s="215">
        <v>0</v>
      </c>
    </row>
    <row r="72" spans="1:9" ht="9" customHeight="1">
      <c r="A72" s="199">
        <v>46</v>
      </c>
      <c r="B72" s="208">
        <f>SUM(C72:D72)</f>
        <v>72</v>
      </c>
      <c r="C72" s="209">
        <v>38</v>
      </c>
      <c r="D72" s="209">
        <v>34</v>
      </c>
      <c r="E72" s="205"/>
      <c r="F72" s="210">
        <v>106</v>
      </c>
      <c r="G72" s="213">
        <f t="shared" si="5"/>
        <v>0</v>
      </c>
      <c r="H72" s="215">
        <v>0</v>
      </c>
      <c r="I72" s="215">
        <v>0</v>
      </c>
    </row>
    <row r="73" spans="1:9" ht="9" customHeight="1">
      <c r="A73" s="199">
        <v>47</v>
      </c>
      <c r="B73" s="208">
        <f>SUM(C73:D73)</f>
        <v>74</v>
      </c>
      <c r="C73" s="209">
        <v>42</v>
      </c>
      <c r="D73" s="209">
        <v>32</v>
      </c>
      <c r="E73" s="205"/>
      <c r="F73" s="210">
        <v>107</v>
      </c>
      <c r="G73" s="213">
        <f t="shared" si="5"/>
        <v>1</v>
      </c>
      <c r="H73" s="215">
        <v>0</v>
      </c>
      <c r="I73" s="215">
        <v>1</v>
      </c>
    </row>
    <row r="74" spans="1:9" ht="9" customHeight="1">
      <c r="A74" s="199">
        <v>48</v>
      </c>
      <c r="B74" s="208">
        <f>SUM(C74:D74)</f>
        <v>76</v>
      </c>
      <c r="C74" s="209">
        <v>45</v>
      </c>
      <c r="D74" s="209">
        <v>31</v>
      </c>
      <c r="E74" s="205"/>
      <c r="F74" s="210">
        <v>108</v>
      </c>
      <c r="G74" s="213">
        <f t="shared" si="5"/>
        <v>0</v>
      </c>
      <c r="H74" s="215">
        <v>0</v>
      </c>
      <c r="I74" s="215">
        <v>0</v>
      </c>
    </row>
    <row r="75" spans="1:9" ht="9" customHeight="1">
      <c r="A75" s="199">
        <v>49</v>
      </c>
      <c r="B75" s="208">
        <f>SUM(C75:D75)</f>
        <v>67</v>
      </c>
      <c r="C75" s="209">
        <v>31</v>
      </c>
      <c r="D75" s="209">
        <v>36</v>
      </c>
      <c r="E75" s="205"/>
      <c r="F75" s="210">
        <v>109</v>
      </c>
      <c r="G75" s="213">
        <f t="shared" si="5"/>
        <v>0</v>
      </c>
      <c r="H75" s="215">
        <v>0</v>
      </c>
      <c r="I75" s="215">
        <v>0</v>
      </c>
    </row>
    <row r="76" spans="1:9" ht="9" customHeight="1">
      <c r="A76" s="199"/>
      <c r="B76" s="207"/>
      <c r="C76" s="205"/>
      <c r="D76" s="205"/>
      <c r="E76" s="205"/>
      <c r="F76" s="210"/>
      <c r="G76" s="205"/>
      <c r="H76" s="235"/>
      <c r="I76" s="205"/>
    </row>
    <row r="77" spans="1:9" ht="9" customHeight="1">
      <c r="A77" s="199" t="s">
        <v>480</v>
      </c>
      <c r="B77" s="207">
        <f>SUM(B78:B82)</f>
        <v>401</v>
      </c>
      <c r="C77" s="205">
        <f>SUM(C78:C82)</f>
        <v>202</v>
      </c>
      <c r="D77" s="205">
        <f>SUM(D78:D82)</f>
        <v>199</v>
      </c>
      <c r="E77" s="205"/>
      <c r="F77" s="216"/>
      <c r="G77" s="205"/>
      <c r="H77" s="205"/>
      <c r="I77" s="205"/>
    </row>
    <row r="78" spans="1:9" ht="9" customHeight="1">
      <c r="A78" s="199">
        <v>50</v>
      </c>
      <c r="B78" s="208">
        <f>SUM(C78:D78)</f>
        <v>93</v>
      </c>
      <c r="C78" s="209">
        <v>41</v>
      </c>
      <c r="D78" s="209">
        <v>52</v>
      </c>
      <c r="E78" s="205"/>
      <c r="F78" s="217" t="s">
        <v>458</v>
      </c>
      <c r="G78" s="218"/>
      <c r="H78" s="218"/>
      <c r="I78" s="218"/>
    </row>
    <row r="79" spans="1:9" ht="9" customHeight="1">
      <c r="A79" s="199">
        <v>51</v>
      </c>
      <c r="B79" s="208">
        <f>SUM(C79:D79)</f>
        <v>79</v>
      </c>
      <c r="C79" s="209">
        <v>46</v>
      </c>
      <c r="D79" s="209">
        <v>33</v>
      </c>
      <c r="E79" s="205"/>
      <c r="F79" s="210" t="s">
        <v>481</v>
      </c>
      <c r="G79" s="205">
        <f>SUM(B7+B14+B21)</f>
        <v>572</v>
      </c>
      <c r="H79" s="205">
        <f>SUM(C7+C14+C21)</f>
        <v>298</v>
      </c>
      <c r="I79" s="205">
        <f>SUM(D7+D14+D21)</f>
        <v>274</v>
      </c>
    </row>
    <row r="80" spans="1:9" ht="9" customHeight="1">
      <c r="A80" s="199">
        <v>52</v>
      </c>
      <c r="B80" s="208">
        <f>SUM(C80:D80)</f>
        <v>75</v>
      </c>
      <c r="C80" s="209">
        <v>37</v>
      </c>
      <c r="D80" s="209">
        <v>38</v>
      </c>
      <c r="E80" s="205"/>
      <c r="F80" s="210" t="s">
        <v>482</v>
      </c>
      <c r="G80" s="221">
        <f>G79/B5</f>
        <v>9.1140854047163794E-2</v>
      </c>
      <c r="H80" s="221">
        <f>H79/C5</f>
        <v>9.7258485639686684E-2</v>
      </c>
      <c r="I80" s="221">
        <f>I79/D5</f>
        <v>8.5305105853051053E-2</v>
      </c>
    </row>
    <row r="81" spans="1:9" ht="9" customHeight="1">
      <c r="A81" s="199">
        <v>53</v>
      </c>
      <c r="B81" s="208">
        <f>SUM(C81:D81)</f>
        <v>70</v>
      </c>
      <c r="C81" s="209">
        <v>39</v>
      </c>
      <c r="D81" s="209">
        <v>31</v>
      </c>
      <c r="E81" s="205"/>
      <c r="F81" s="210"/>
      <c r="G81" s="205"/>
      <c r="H81" s="205"/>
      <c r="I81" s="205"/>
    </row>
    <row r="82" spans="1:9" ht="9" customHeight="1">
      <c r="A82" s="199">
        <v>54</v>
      </c>
      <c r="B82" s="208">
        <f>SUM(C82:D82)</f>
        <v>84</v>
      </c>
      <c r="C82" s="209">
        <v>39</v>
      </c>
      <c r="D82" s="209">
        <v>45</v>
      </c>
      <c r="E82" s="205"/>
      <c r="F82" s="217" t="s">
        <v>458</v>
      </c>
      <c r="G82" s="218"/>
      <c r="H82" s="218"/>
      <c r="I82" s="218"/>
    </row>
    <row r="83" spans="1:9" ht="9" customHeight="1">
      <c r="A83" s="199"/>
      <c r="B83" s="207"/>
      <c r="C83" s="205"/>
      <c r="D83" s="205"/>
      <c r="E83" s="205"/>
      <c r="F83" s="210" t="s">
        <v>481</v>
      </c>
      <c r="G83" s="205">
        <f>SUM(B28+B35+B42+B49+B56+B63+B70+B77+B84+G7)</f>
        <v>3266</v>
      </c>
      <c r="H83" s="205">
        <f>SUM(C28+C35+C42+C49+C56+C63+C70+C77+C84+H7)</f>
        <v>1725</v>
      </c>
      <c r="I83" s="205">
        <f>SUM(D28+D35+D42+D49+D56+D63+D70+D77+D84+I7)</f>
        <v>1541</v>
      </c>
    </row>
    <row r="84" spans="1:9" ht="9" customHeight="1">
      <c r="A84" s="199" t="s">
        <v>483</v>
      </c>
      <c r="B84" s="207">
        <f>SUM(B85:B89)</f>
        <v>425</v>
      </c>
      <c r="C84" s="205">
        <f>SUM(C85:C89)</f>
        <v>200</v>
      </c>
      <c r="D84" s="205">
        <f>SUM(D85:D89)</f>
        <v>225</v>
      </c>
      <c r="E84" s="205"/>
      <c r="F84" s="210" t="s">
        <v>484</v>
      </c>
      <c r="G84" s="221">
        <f>G83/B5</f>
        <v>0.52039515615041432</v>
      </c>
      <c r="H84" s="221">
        <f>H83/C5</f>
        <v>0.56298955613577029</v>
      </c>
      <c r="I84" s="221">
        <f>I83/D5</f>
        <v>0.47976338729763385</v>
      </c>
    </row>
    <row r="85" spans="1:9" ht="9" customHeight="1">
      <c r="A85" s="199">
        <v>55</v>
      </c>
      <c r="B85" s="208">
        <f>SUM(C85:D85)</f>
        <v>84</v>
      </c>
      <c r="C85" s="209">
        <v>41</v>
      </c>
      <c r="D85" s="209">
        <v>43</v>
      </c>
      <c r="E85" s="205"/>
      <c r="F85" s="223"/>
      <c r="G85" s="224"/>
      <c r="H85" s="224"/>
      <c r="I85" s="224"/>
    </row>
    <row r="86" spans="1:9" ht="9" customHeight="1">
      <c r="A86" s="199">
        <v>56</v>
      </c>
      <c r="B86" s="208">
        <f>SUM(C86:D86)</f>
        <v>88</v>
      </c>
      <c r="C86" s="209">
        <v>46</v>
      </c>
      <c r="D86" s="209">
        <v>42</v>
      </c>
      <c r="E86" s="205"/>
      <c r="F86" s="210" t="s">
        <v>458</v>
      </c>
      <c r="G86" s="205"/>
      <c r="H86" s="205"/>
      <c r="I86" s="205"/>
    </row>
    <row r="87" spans="1:9" ht="9" customHeight="1">
      <c r="A87" s="199">
        <v>57</v>
      </c>
      <c r="B87" s="208">
        <f>SUM(C87:D87)</f>
        <v>76</v>
      </c>
      <c r="C87" s="209">
        <v>28</v>
      </c>
      <c r="D87" s="209">
        <v>48</v>
      </c>
      <c r="E87" s="205"/>
      <c r="F87" s="210" t="s">
        <v>481</v>
      </c>
      <c r="G87" s="205">
        <f>SUM(G14+G21+G28+G35+G42+G49+G56+G63+G70)</f>
        <v>2438</v>
      </c>
      <c r="H87" s="205">
        <f>SUM(H14+H21+H28+H35+H42+H49+H56+H63+H70)</f>
        <v>1041</v>
      </c>
      <c r="I87" s="205">
        <f>SUM(I14+I21+I28+I35+I42+I49+I56+I63+I70)</f>
        <v>1397</v>
      </c>
    </row>
    <row r="88" spans="1:9" ht="9" customHeight="1">
      <c r="A88" s="199">
        <v>58</v>
      </c>
      <c r="B88" s="208">
        <f>SUM(C88:D88)</f>
        <v>84</v>
      </c>
      <c r="C88" s="209">
        <v>43</v>
      </c>
      <c r="D88" s="209">
        <v>41</v>
      </c>
      <c r="E88" s="205"/>
      <c r="F88" s="210" t="s">
        <v>485</v>
      </c>
      <c r="G88" s="221">
        <f>G87/B5</f>
        <v>0.38846398980242192</v>
      </c>
      <c r="H88" s="221">
        <f>H87/C5</f>
        <v>0.33975195822454307</v>
      </c>
      <c r="I88" s="221">
        <f>I87/D5</f>
        <v>0.43493150684931509</v>
      </c>
    </row>
    <row r="89" spans="1:9" ht="9" customHeight="1">
      <c r="A89" s="226">
        <v>59</v>
      </c>
      <c r="B89" s="227">
        <f>SUM(C89:D89)</f>
        <v>93</v>
      </c>
      <c r="C89" s="228">
        <v>42</v>
      </c>
      <c r="D89" s="228">
        <v>51</v>
      </c>
      <c r="E89" s="205"/>
      <c r="F89" s="229"/>
      <c r="G89" s="230"/>
      <c r="H89" s="230"/>
      <c r="I89" s="230"/>
    </row>
    <row r="92" spans="1:9">
      <c r="G92" s="189">
        <f>+G79+G83+G87</f>
        <v>6276</v>
      </c>
      <c r="H92" s="189">
        <f>+H79+H83+H87</f>
        <v>3064</v>
      </c>
      <c r="I92" s="189">
        <f>+I79+I83+I87</f>
        <v>3212</v>
      </c>
    </row>
  </sheetData>
  <mergeCells count="1">
    <mergeCell ref="H2:I3"/>
  </mergeCells>
  <phoneticPr fontId="3"/>
  <conditionalFormatting sqref="C8:D12">
    <cfRule type="containsBlanks" dxfId="185" priority="7" stopIfTrue="1">
      <formula>LEN(TRIM(C8))=0</formula>
    </cfRule>
  </conditionalFormatting>
  <conditionalFormatting sqref="C15:D19">
    <cfRule type="containsBlanks" dxfId="184" priority="6" stopIfTrue="1">
      <formula>LEN(TRIM(C15))=0</formula>
    </cfRule>
  </conditionalFormatting>
  <conditionalFormatting sqref="C22:D26 C29:D33 C36:D40 C43:D47">
    <cfRule type="containsBlanks" dxfId="183" priority="5" stopIfTrue="1">
      <formula>LEN(TRIM(C22))=0</formula>
    </cfRule>
  </conditionalFormatting>
  <conditionalFormatting sqref="C71:D75 C64:D68 C57:D61 C50:D54">
    <cfRule type="containsBlanks" dxfId="182" priority="4" stopIfTrue="1">
      <formula>LEN(TRIM(C50))=0</formula>
    </cfRule>
  </conditionalFormatting>
  <conditionalFormatting sqref="C78:D82 C85:D89">
    <cfRule type="containsBlanks" dxfId="181" priority="3" stopIfTrue="1">
      <formula>LEN(TRIM(C78))=0</formula>
    </cfRule>
  </conditionalFormatting>
  <conditionalFormatting sqref="H8:I12 H15:I19 H22:I26 H29:I33 H36:I40">
    <cfRule type="containsBlanks" dxfId="180" priority="2" stopIfTrue="1">
      <formula>LEN(TRIM(H8))=0</formula>
    </cfRule>
  </conditionalFormatting>
  <conditionalFormatting sqref="H43:I47 H50:I54 H57:I61 H64:I68 H71:I75">
    <cfRule type="containsBlanks" dxfId="179" priority="1">
      <formula>LEN(TRIM(H43))=0</formula>
    </cfRule>
  </conditionalFormatting>
  <printOptions horizontalCentered="1"/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06B0-033A-46AE-9EAF-AE663453AEB9}">
  <dimension ref="A1:I92"/>
  <sheetViews>
    <sheetView showGridLines="0" view="pageBreakPreview" zoomScaleNormal="130" zoomScaleSheetLayoutView="100" workbookViewId="0">
      <pane ySplit="4" topLeftCell="A5" activePane="bottomLeft" state="frozen"/>
      <selection activeCell="Q1" sqref="Q1"/>
      <selection pane="bottomLeft"/>
    </sheetView>
  </sheetViews>
  <sheetFormatPr defaultColWidth="8.75" defaultRowHeight="10.5"/>
  <cols>
    <col min="1" max="1" width="11.875" style="189" customWidth="1"/>
    <col min="2" max="4" width="8.75" style="189" customWidth="1"/>
    <col min="5" max="5" width="5" style="189" customWidth="1"/>
    <col min="6" max="6" width="11.875" style="189" customWidth="1"/>
    <col min="7" max="16384" width="8.75" style="189"/>
  </cols>
  <sheetData>
    <row r="1" spans="1:9" ht="37.5" customHeight="1">
      <c r="A1" s="161" t="s">
        <v>492</v>
      </c>
    </row>
    <row r="2" spans="1:9" ht="18.75" customHeight="1">
      <c r="A2" s="190" t="s">
        <v>340</v>
      </c>
      <c r="B2" s="191"/>
      <c r="C2" s="191"/>
      <c r="H2" s="192">
        <v>45412</v>
      </c>
      <c r="I2" s="193"/>
    </row>
    <row r="3" spans="1:9" ht="10.5" customHeight="1">
      <c r="A3" s="190"/>
      <c r="B3" s="191"/>
      <c r="C3" s="191"/>
      <c r="H3" s="196"/>
      <c r="I3" s="196"/>
    </row>
    <row r="4" spans="1:9" ht="13.5" customHeight="1">
      <c r="A4" s="197" t="s">
        <v>458</v>
      </c>
      <c r="B4" s="198" t="s">
        <v>459</v>
      </c>
      <c r="C4" s="198" t="s">
        <v>32</v>
      </c>
      <c r="D4" s="197" t="s">
        <v>33</v>
      </c>
      <c r="E4" s="199"/>
      <c r="F4" s="200" t="s">
        <v>458</v>
      </c>
      <c r="G4" s="200" t="s">
        <v>459</v>
      </c>
      <c r="H4" s="198" t="s">
        <v>32</v>
      </c>
      <c r="I4" s="201" t="s">
        <v>33</v>
      </c>
    </row>
    <row r="5" spans="1:9" ht="9" customHeight="1">
      <c r="A5" s="202" t="s">
        <v>34</v>
      </c>
      <c r="B5" s="203">
        <f>SUM(B7+B14+B21+B28+B35+B42+B49+B56+B63+B70+B77+B84+G7+G14+G21+G28+G35+G42+G49+G56+G63+G70)</f>
        <v>4702</v>
      </c>
      <c r="C5" s="204">
        <f>SUM(C7+C14+C21+C28+C35+C42+C49+C56+C63+C70+C77+C84+H7+H14+H21+H28+H35+H42+H49+H56+H63+H70)</f>
        <v>2259</v>
      </c>
      <c r="D5" s="204">
        <f>SUM(D7+D14+D21+D28+D35+D42+D49+D56+D63+D70+D77+D84+I7+I14+I21+I28+I35+I42+I49+I56+I63+I70)</f>
        <v>2443</v>
      </c>
      <c r="E5" s="205"/>
      <c r="F5" s="206"/>
    </row>
    <row r="6" spans="1:9" ht="9" customHeight="1">
      <c r="A6" s="199"/>
      <c r="B6" s="207"/>
      <c r="C6" s="205"/>
      <c r="D6" s="205"/>
      <c r="E6" s="205"/>
      <c r="F6" s="206"/>
    </row>
    <row r="7" spans="1:9" ht="9" customHeight="1">
      <c r="A7" s="199" t="s">
        <v>460</v>
      </c>
      <c r="B7" s="207">
        <f>SUM(B8:B12)</f>
        <v>134</v>
      </c>
      <c r="C7" s="205">
        <f>SUM(C8:C12)</f>
        <v>70</v>
      </c>
      <c r="D7" s="205">
        <f>SUM(D8:D12)</f>
        <v>64</v>
      </c>
      <c r="E7" s="205"/>
      <c r="F7" s="210" t="s">
        <v>461</v>
      </c>
      <c r="G7" s="205">
        <f>SUM(G8:G12)</f>
        <v>299</v>
      </c>
      <c r="H7" s="205">
        <f>SUM(H8:H12)</f>
        <v>141</v>
      </c>
      <c r="I7" s="205">
        <f>SUM(I8:I12)</f>
        <v>158</v>
      </c>
    </row>
    <row r="8" spans="1:9" ht="9" customHeight="1">
      <c r="A8" s="199">
        <v>0</v>
      </c>
      <c r="B8" s="208">
        <f>SUM(C8:D8)</f>
        <v>11</v>
      </c>
      <c r="C8" s="209">
        <v>7</v>
      </c>
      <c r="D8" s="209">
        <v>4</v>
      </c>
      <c r="E8" s="205"/>
      <c r="F8" s="210">
        <v>60</v>
      </c>
      <c r="G8" s="208">
        <f>SUM(H8:I8)</f>
        <v>66</v>
      </c>
      <c r="H8" s="209">
        <v>33</v>
      </c>
      <c r="I8" s="209">
        <v>33</v>
      </c>
    </row>
    <row r="9" spans="1:9" ht="9" customHeight="1">
      <c r="A9" s="199">
        <v>1</v>
      </c>
      <c r="B9" s="208">
        <f>SUM(C9:D9)</f>
        <v>28</v>
      </c>
      <c r="C9" s="209">
        <v>13</v>
      </c>
      <c r="D9" s="209">
        <v>15</v>
      </c>
      <c r="E9" s="205"/>
      <c r="F9" s="210">
        <v>61</v>
      </c>
      <c r="G9" s="208">
        <f>SUM(H9:I9)</f>
        <v>50</v>
      </c>
      <c r="H9" s="209">
        <v>22</v>
      </c>
      <c r="I9" s="209">
        <v>28</v>
      </c>
    </row>
    <row r="10" spans="1:9" ht="9" customHeight="1">
      <c r="A10" s="199">
        <v>2</v>
      </c>
      <c r="B10" s="208">
        <f>SUM(C10:D10)</f>
        <v>27</v>
      </c>
      <c r="C10" s="209">
        <v>13</v>
      </c>
      <c r="D10" s="209">
        <v>14</v>
      </c>
      <c r="E10" s="205"/>
      <c r="F10" s="210">
        <v>62</v>
      </c>
      <c r="G10" s="208">
        <f>SUM(H10:I10)</f>
        <v>66</v>
      </c>
      <c r="H10" s="209">
        <v>30</v>
      </c>
      <c r="I10" s="209">
        <v>36</v>
      </c>
    </row>
    <row r="11" spans="1:9" ht="9" customHeight="1">
      <c r="A11" s="199">
        <v>3</v>
      </c>
      <c r="B11" s="208">
        <f>SUM(C11:D11)</f>
        <v>32</v>
      </c>
      <c r="C11" s="209">
        <v>15</v>
      </c>
      <c r="D11" s="209">
        <v>17</v>
      </c>
      <c r="E11" s="205"/>
      <c r="F11" s="210">
        <v>63</v>
      </c>
      <c r="G11" s="208">
        <f>SUM(H11:I11)</f>
        <v>59</v>
      </c>
      <c r="H11" s="209">
        <v>24</v>
      </c>
      <c r="I11" s="209">
        <v>35</v>
      </c>
    </row>
    <row r="12" spans="1:9" ht="9" customHeight="1">
      <c r="A12" s="199">
        <v>4</v>
      </c>
      <c r="B12" s="208">
        <f>SUM(C12:D12)</f>
        <v>36</v>
      </c>
      <c r="C12" s="209">
        <v>22</v>
      </c>
      <c r="D12" s="209">
        <v>14</v>
      </c>
      <c r="E12" s="205"/>
      <c r="F12" s="210">
        <v>64</v>
      </c>
      <c r="G12" s="208">
        <f>SUM(H12:I12)</f>
        <v>58</v>
      </c>
      <c r="H12" s="209">
        <v>32</v>
      </c>
      <c r="I12" s="209">
        <v>26</v>
      </c>
    </row>
    <row r="13" spans="1:9" ht="9" customHeight="1">
      <c r="A13" s="199"/>
      <c r="B13" s="207"/>
      <c r="C13" s="205"/>
      <c r="D13" s="205"/>
      <c r="E13" s="205"/>
      <c r="F13" s="210"/>
      <c r="G13" s="207"/>
      <c r="H13" s="205"/>
      <c r="I13" s="205"/>
    </row>
    <row r="14" spans="1:9" ht="9" customHeight="1">
      <c r="A14" s="199" t="s">
        <v>462</v>
      </c>
      <c r="B14" s="208">
        <f t="shared" ref="B14:B19" si="0">SUM(C14:D14)</f>
        <v>185</v>
      </c>
      <c r="C14" s="205">
        <f>SUM(C15:C19)</f>
        <v>94</v>
      </c>
      <c r="D14" s="205">
        <f>SUM(D15:D19)</f>
        <v>91</v>
      </c>
      <c r="E14" s="205"/>
      <c r="F14" s="210" t="s">
        <v>463</v>
      </c>
      <c r="G14" s="207">
        <f>SUM(G15:G19)</f>
        <v>383</v>
      </c>
      <c r="H14" s="205">
        <f>SUM(H15:H19)</f>
        <v>185</v>
      </c>
      <c r="I14" s="205">
        <f>SUM(I15:I19)</f>
        <v>198</v>
      </c>
    </row>
    <row r="15" spans="1:9" ht="9" customHeight="1">
      <c r="A15" s="199">
        <v>5</v>
      </c>
      <c r="B15" s="208">
        <f t="shared" si="0"/>
        <v>39</v>
      </c>
      <c r="C15" s="209">
        <v>16</v>
      </c>
      <c r="D15" s="209">
        <v>23</v>
      </c>
      <c r="E15" s="205"/>
      <c r="F15" s="210">
        <v>65</v>
      </c>
      <c r="G15" s="208">
        <f>SUM(H15:I15)</f>
        <v>79</v>
      </c>
      <c r="H15" s="209">
        <v>36</v>
      </c>
      <c r="I15" s="209">
        <v>43</v>
      </c>
    </row>
    <row r="16" spans="1:9" ht="9" customHeight="1">
      <c r="A16" s="199">
        <v>6</v>
      </c>
      <c r="B16" s="208">
        <f t="shared" si="0"/>
        <v>41</v>
      </c>
      <c r="C16" s="209">
        <v>19</v>
      </c>
      <c r="D16" s="209">
        <v>22</v>
      </c>
      <c r="E16" s="205"/>
      <c r="F16" s="210">
        <v>66</v>
      </c>
      <c r="G16" s="208">
        <f>SUM(H16:I16)</f>
        <v>65</v>
      </c>
      <c r="H16" s="209">
        <v>26</v>
      </c>
      <c r="I16" s="209">
        <v>39</v>
      </c>
    </row>
    <row r="17" spans="1:9" ht="9" customHeight="1">
      <c r="A17" s="199">
        <v>7</v>
      </c>
      <c r="B17" s="208">
        <f t="shared" si="0"/>
        <v>32</v>
      </c>
      <c r="C17" s="209">
        <v>17</v>
      </c>
      <c r="D17" s="209">
        <v>15</v>
      </c>
      <c r="E17" s="205"/>
      <c r="F17" s="210">
        <v>67</v>
      </c>
      <c r="G17" s="208">
        <f>SUM(H17:I17)</f>
        <v>88</v>
      </c>
      <c r="H17" s="209">
        <v>38</v>
      </c>
      <c r="I17" s="209">
        <v>50</v>
      </c>
    </row>
    <row r="18" spans="1:9" ht="9" customHeight="1">
      <c r="A18" s="199">
        <v>8</v>
      </c>
      <c r="B18" s="208">
        <f t="shared" si="0"/>
        <v>36</v>
      </c>
      <c r="C18" s="209">
        <v>24</v>
      </c>
      <c r="D18" s="209">
        <v>12</v>
      </c>
      <c r="E18" s="205"/>
      <c r="F18" s="210">
        <v>68</v>
      </c>
      <c r="G18" s="208">
        <f>SUM(H18:I18)</f>
        <v>74</v>
      </c>
      <c r="H18" s="209">
        <v>38</v>
      </c>
      <c r="I18" s="209">
        <v>36</v>
      </c>
    </row>
    <row r="19" spans="1:9" ht="9" customHeight="1">
      <c r="A19" s="199">
        <v>9</v>
      </c>
      <c r="B19" s="208">
        <f t="shared" si="0"/>
        <v>37</v>
      </c>
      <c r="C19" s="205">
        <v>18</v>
      </c>
      <c r="D19" s="209">
        <v>19</v>
      </c>
      <c r="E19" s="205"/>
      <c r="F19" s="210">
        <v>69</v>
      </c>
      <c r="G19" s="208">
        <f>SUM(H19:I19)</f>
        <v>77</v>
      </c>
      <c r="H19" s="209">
        <v>47</v>
      </c>
      <c r="I19" s="209">
        <v>30</v>
      </c>
    </row>
    <row r="20" spans="1:9" ht="9" customHeight="1">
      <c r="A20" s="199"/>
      <c r="B20" s="207"/>
      <c r="C20" s="205"/>
      <c r="D20" s="205"/>
      <c r="E20" s="205"/>
      <c r="F20" s="210"/>
      <c r="G20" s="207"/>
      <c r="H20" s="205"/>
      <c r="I20" s="205"/>
    </row>
    <row r="21" spans="1:9" ht="9" customHeight="1">
      <c r="A21" s="199" t="s">
        <v>464</v>
      </c>
      <c r="B21" s="208">
        <f t="shared" ref="B21:B26" si="1">SUM(C21:D21)</f>
        <v>189</v>
      </c>
      <c r="C21" s="205">
        <f>SUM(C22:C26)</f>
        <v>100</v>
      </c>
      <c r="D21" s="205">
        <f>SUM(D22:D26)</f>
        <v>89</v>
      </c>
      <c r="E21" s="205"/>
      <c r="F21" s="210" t="s">
        <v>465</v>
      </c>
      <c r="G21" s="207">
        <f>SUM(G22:G26)</f>
        <v>458</v>
      </c>
      <c r="H21" s="205">
        <f>SUM(H22:H26)</f>
        <v>221</v>
      </c>
      <c r="I21" s="205">
        <f>SUM(I22:I26)</f>
        <v>237</v>
      </c>
    </row>
    <row r="22" spans="1:9" ht="9" customHeight="1">
      <c r="A22" s="199">
        <v>10</v>
      </c>
      <c r="B22" s="208">
        <f t="shared" si="1"/>
        <v>43</v>
      </c>
      <c r="C22" s="209">
        <v>22</v>
      </c>
      <c r="D22" s="209">
        <v>21</v>
      </c>
      <c r="E22" s="205"/>
      <c r="F22" s="210">
        <v>70</v>
      </c>
      <c r="G22" s="208">
        <f>SUM(H22:I22)</f>
        <v>88</v>
      </c>
      <c r="H22" s="209">
        <v>39</v>
      </c>
      <c r="I22" s="209">
        <v>49</v>
      </c>
    </row>
    <row r="23" spans="1:9" ht="9" customHeight="1">
      <c r="A23" s="199">
        <v>11</v>
      </c>
      <c r="B23" s="208">
        <f t="shared" si="1"/>
        <v>41</v>
      </c>
      <c r="C23" s="209">
        <v>18</v>
      </c>
      <c r="D23" s="209">
        <v>23</v>
      </c>
      <c r="E23" s="205"/>
      <c r="F23" s="210">
        <v>71</v>
      </c>
      <c r="G23" s="208">
        <f>SUM(H23:I23)</f>
        <v>90</v>
      </c>
      <c r="H23" s="209">
        <v>50</v>
      </c>
      <c r="I23" s="209">
        <v>40</v>
      </c>
    </row>
    <row r="24" spans="1:9" ht="9" customHeight="1">
      <c r="A24" s="199">
        <v>12</v>
      </c>
      <c r="B24" s="208">
        <f t="shared" si="1"/>
        <v>33</v>
      </c>
      <c r="C24" s="209">
        <v>18</v>
      </c>
      <c r="D24" s="209">
        <v>15</v>
      </c>
      <c r="E24" s="205"/>
      <c r="F24" s="210">
        <v>72</v>
      </c>
      <c r="G24" s="208">
        <f>SUM(H24:I24)</f>
        <v>97</v>
      </c>
      <c r="H24" s="209">
        <v>48</v>
      </c>
      <c r="I24" s="209">
        <v>49</v>
      </c>
    </row>
    <row r="25" spans="1:9" ht="9" customHeight="1">
      <c r="A25" s="199">
        <v>13</v>
      </c>
      <c r="B25" s="208">
        <f t="shared" si="1"/>
        <v>34</v>
      </c>
      <c r="C25" s="209">
        <v>21</v>
      </c>
      <c r="D25" s="209">
        <v>13</v>
      </c>
      <c r="E25" s="205"/>
      <c r="F25" s="210">
        <v>73</v>
      </c>
      <c r="G25" s="208">
        <f>SUM(H25:I25)</f>
        <v>94</v>
      </c>
      <c r="H25" s="209">
        <v>43</v>
      </c>
      <c r="I25" s="209">
        <v>51</v>
      </c>
    </row>
    <row r="26" spans="1:9" ht="9" customHeight="1">
      <c r="A26" s="199">
        <v>14</v>
      </c>
      <c r="B26" s="208">
        <f t="shared" si="1"/>
        <v>38</v>
      </c>
      <c r="C26" s="209">
        <v>21</v>
      </c>
      <c r="D26" s="209">
        <v>17</v>
      </c>
      <c r="E26" s="205"/>
      <c r="F26" s="210">
        <v>74</v>
      </c>
      <c r="G26" s="208">
        <f>SUM(H26:I26)</f>
        <v>89</v>
      </c>
      <c r="H26" s="209">
        <v>41</v>
      </c>
      <c r="I26" s="209">
        <v>48</v>
      </c>
    </row>
    <row r="27" spans="1:9" ht="9" customHeight="1">
      <c r="A27" s="199"/>
      <c r="B27" s="207"/>
      <c r="C27" s="205"/>
      <c r="D27" s="205"/>
      <c r="E27" s="205"/>
      <c r="F27" s="210"/>
      <c r="G27" s="207"/>
      <c r="H27" s="205"/>
      <c r="I27" s="205"/>
    </row>
    <row r="28" spans="1:9" ht="9" customHeight="1">
      <c r="A28" s="199" t="s">
        <v>466</v>
      </c>
      <c r="B28" s="208">
        <f t="shared" ref="B28:B33" si="2">SUM(C28:D28)</f>
        <v>172</v>
      </c>
      <c r="C28" s="205">
        <f>SUM(C29:C33)</f>
        <v>90</v>
      </c>
      <c r="D28" s="205">
        <f>SUM(D29:D33)</f>
        <v>82</v>
      </c>
      <c r="E28" s="205"/>
      <c r="F28" s="210" t="s">
        <v>467</v>
      </c>
      <c r="G28" s="207">
        <f>SUM(G29:G33)</f>
        <v>383</v>
      </c>
      <c r="H28" s="205">
        <f>SUM(H29:H33)</f>
        <v>190</v>
      </c>
      <c r="I28" s="205">
        <f>SUM(I29:I33)</f>
        <v>193</v>
      </c>
    </row>
    <row r="29" spans="1:9" ht="9" customHeight="1">
      <c r="A29" s="199">
        <v>15</v>
      </c>
      <c r="B29" s="208">
        <f t="shared" si="2"/>
        <v>29</v>
      </c>
      <c r="C29" s="209">
        <v>13</v>
      </c>
      <c r="D29" s="209">
        <v>16</v>
      </c>
      <c r="E29" s="205"/>
      <c r="F29" s="210">
        <v>75</v>
      </c>
      <c r="G29" s="208">
        <f>SUM(H29:I29)</f>
        <v>121</v>
      </c>
      <c r="H29" s="209">
        <v>58</v>
      </c>
      <c r="I29" s="209">
        <v>63</v>
      </c>
    </row>
    <row r="30" spans="1:9" ht="9" customHeight="1">
      <c r="A30" s="199">
        <v>16</v>
      </c>
      <c r="B30" s="208">
        <f t="shared" si="2"/>
        <v>36</v>
      </c>
      <c r="C30" s="209">
        <v>22</v>
      </c>
      <c r="D30" s="209">
        <v>14</v>
      </c>
      <c r="E30" s="205"/>
      <c r="F30" s="210">
        <v>76</v>
      </c>
      <c r="G30" s="208">
        <f>SUM(H30:I30)</f>
        <v>94</v>
      </c>
      <c r="H30" s="209">
        <v>47</v>
      </c>
      <c r="I30" s="209">
        <v>47</v>
      </c>
    </row>
    <row r="31" spans="1:9" ht="9" customHeight="1">
      <c r="A31" s="199">
        <v>17</v>
      </c>
      <c r="B31" s="208">
        <f t="shared" si="2"/>
        <v>35</v>
      </c>
      <c r="C31" s="209">
        <v>19</v>
      </c>
      <c r="D31" s="209">
        <v>16</v>
      </c>
      <c r="E31" s="205"/>
      <c r="F31" s="210">
        <v>77</v>
      </c>
      <c r="G31" s="208">
        <f>SUM(H31:I31)</f>
        <v>65</v>
      </c>
      <c r="H31" s="209">
        <v>32</v>
      </c>
      <c r="I31" s="209">
        <v>33</v>
      </c>
    </row>
    <row r="32" spans="1:9" ht="9" customHeight="1">
      <c r="A32" s="199">
        <v>18</v>
      </c>
      <c r="B32" s="208">
        <f t="shared" si="2"/>
        <v>36</v>
      </c>
      <c r="C32" s="209">
        <v>25</v>
      </c>
      <c r="D32" s="209">
        <v>11</v>
      </c>
      <c r="E32" s="205"/>
      <c r="F32" s="210">
        <v>78</v>
      </c>
      <c r="G32" s="208">
        <f>SUM(H32:I32)</f>
        <v>41</v>
      </c>
      <c r="H32" s="209">
        <v>22</v>
      </c>
      <c r="I32" s="209">
        <v>19</v>
      </c>
    </row>
    <row r="33" spans="1:9" ht="9" customHeight="1">
      <c r="A33" s="199">
        <v>19</v>
      </c>
      <c r="B33" s="208">
        <f t="shared" si="2"/>
        <v>36</v>
      </c>
      <c r="C33" s="209">
        <v>11</v>
      </c>
      <c r="D33" s="209">
        <v>25</v>
      </c>
      <c r="E33" s="205"/>
      <c r="F33" s="210">
        <v>79</v>
      </c>
      <c r="G33" s="208">
        <f>SUM(H33:I33)</f>
        <v>62</v>
      </c>
      <c r="H33" s="209">
        <v>31</v>
      </c>
      <c r="I33" s="209">
        <v>31</v>
      </c>
    </row>
    <row r="34" spans="1:9" ht="9" customHeight="1">
      <c r="A34" s="199"/>
      <c r="B34" s="207"/>
      <c r="C34" s="205"/>
      <c r="D34" s="205"/>
      <c r="E34" s="205"/>
      <c r="F34" s="210"/>
      <c r="G34" s="207"/>
      <c r="H34" s="205"/>
      <c r="I34" s="205"/>
    </row>
    <row r="35" spans="1:9" ht="9" customHeight="1">
      <c r="A35" s="199" t="s">
        <v>468</v>
      </c>
      <c r="B35" s="207">
        <f>SUM(B36:B40)</f>
        <v>175</v>
      </c>
      <c r="C35" s="205">
        <f>SUM(C36:C40)</f>
        <v>91</v>
      </c>
      <c r="D35" s="205">
        <f>SUM(D36:D40)</f>
        <v>84</v>
      </c>
      <c r="E35" s="205"/>
      <c r="F35" s="210" t="s">
        <v>469</v>
      </c>
      <c r="G35" s="207">
        <f>SUM(G36:G40)</f>
        <v>281</v>
      </c>
      <c r="H35" s="205">
        <f>SUM(H36:H40)</f>
        <v>121</v>
      </c>
      <c r="I35" s="205">
        <f>SUM(I36:I40)</f>
        <v>160</v>
      </c>
    </row>
    <row r="36" spans="1:9" ht="9" customHeight="1">
      <c r="A36" s="199">
        <v>20</v>
      </c>
      <c r="B36" s="208">
        <f>SUM(C36:D36)</f>
        <v>49</v>
      </c>
      <c r="C36" s="209">
        <v>26</v>
      </c>
      <c r="D36" s="209">
        <v>23</v>
      </c>
      <c r="E36" s="205"/>
      <c r="F36" s="210">
        <v>80</v>
      </c>
      <c r="G36" s="208">
        <f>SUM(H36:I36)</f>
        <v>53</v>
      </c>
      <c r="H36" s="209">
        <v>29</v>
      </c>
      <c r="I36" s="209">
        <v>24</v>
      </c>
    </row>
    <row r="37" spans="1:9" ht="9" customHeight="1">
      <c r="A37" s="199">
        <v>21</v>
      </c>
      <c r="B37" s="208">
        <f>SUM(C37:D37)</f>
        <v>31</v>
      </c>
      <c r="C37" s="209">
        <v>18</v>
      </c>
      <c r="D37" s="209">
        <v>13</v>
      </c>
      <c r="E37" s="205"/>
      <c r="F37" s="210">
        <v>81</v>
      </c>
      <c r="G37" s="208">
        <f>SUM(H37:I37)</f>
        <v>61</v>
      </c>
      <c r="H37" s="209">
        <v>28</v>
      </c>
      <c r="I37" s="209">
        <v>33</v>
      </c>
    </row>
    <row r="38" spans="1:9" ht="9" customHeight="1">
      <c r="A38" s="199">
        <v>22</v>
      </c>
      <c r="B38" s="208">
        <f>SUM(C38:D38)</f>
        <v>30</v>
      </c>
      <c r="C38" s="209">
        <v>15</v>
      </c>
      <c r="D38" s="209">
        <v>15</v>
      </c>
      <c r="E38" s="205"/>
      <c r="F38" s="210">
        <v>82</v>
      </c>
      <c r="G38" s="208">
        <f>SUM(H38:I38)</f>
        <v>57</v>
      </c>
      <c r="H38" s="209">
        <v>22</v>
      </c>
      <c r="I38" s="209">
        <v>35</v>
      </c>
    </row>
    <row r="39" spans="1:9" ht="9" customHeight="1">
      <c r="A39" s="210">
        <v>23</v>
      </c>
      <c r="B39" s="209">
        <f>SUM(C39:D39)</f>
        <v>36</v>
      </c>
      <c r="C39" s="209">
        <v>16</v>
      </c>
      <c r="D39" s="209">
        <v>20</v>
      </c>
      <c r="E39" s="205"/>
      <c r="F39" s="210">
        <v>83</v>
      </c>
      <c r="G39" s="208">
        <f>SUM(H39:I39)</f>
        <v>66</v>
      </c>
      <c r="H39" s="209">
        <v>29</v>
      </c>
      <c r="I39" s="209">
        <v>37</v>
      </c>
    </row>
    <row r="40" spans="1:9" ht="9" customHeight="1">
      <c r="A40" s="210">
        <v>24</v>
      </c>
      <c r="B40" s="209">
        <f>SUM(C40:D40)</f>
        <v>29</v>
      </c>
      <c r="C40" s="209">
        <v>16</v>
      </c>
      <c r="D40" s="209">
        <v>13</v>
      </c>
      <c r="E40" s="205"/>
      <c r="F40" s="210">
        <v>84</v>
      </c>
      <c r="G40" s="208">
        <f>SUM(H40:I40)</f>
        <v>44</v>
      </c>
      <c r="H40" s="209">
        <v>13</v>
      </c>
      <c r="I40" s="209">
        <v>31</v>
      </c>
    </row>
    <row r="41" spans="1:9" ht="9" customHeight="1">
      <c r="A41" s="210"/>
      <c r="B41" s="205"/>
      <c r="C41" s="205"/>
      <c r="D41" s="205"/>
      <c r="E41" s="205"/>
      <c r="F41" s="210"/>
      <c r="G41" s="207"/>
      <c r="H41" s="205"/>
      <c r="I41" s="205"/>
    </row>
    <row r="42" spans="1:9" ht="9" customHeight="1">
      <c r="A42" s="210" t="s">
        <v>470</v>
      </c>
      <c r="B42" s="205">
        <f>SUM(B43:B47)</f>
        <v>164</v>
      </c>
      <c r="C42" s="205">
        <f>SUM(C43:C47)</f>
        <v>96</v>
      </c>
      <c r="D42" s="205">
        <f>SUM(D43:D47)</f>
        <v>68</v>
      </c>
      <c r="E42" s="205"/>
      <c r="F42" s="210" t="s">
        <v>471</v>
      </c>
      <c r="G42" s="207">
        <f>SUM(G43:G47)</f>
        <v>200</v>
      </c>
      <c r="H42" s="205">
        <f>SUM(H43:H47)</f>
        <v>65</v>
      </c>
      <c r="I42" s="205">
        <f>SUM(I43:I47)</f>
        <v>135</v>
      </c>
    </row>
    <row r="43" spans="1:9" ht="9" customHeight="1">
      <c r="A43" s="210">
        <v>25</v>
      </c>
      <c r="B43" s="209">
        <f>SUM(C43:D43)</f>
        <v>24</v>
      </c>
      <c r="C43" s="209">
        <v>14</v>
      </c>
      <c r="D43" s="209">
        <v>10</v>
      </c>
      <c r="E43" s="205"/>
      <c r="F43" s="210">
        <v>85</v>
      </c>
      <c r="G43" s="208">
        <f>SUM(H43:I43)</f>
        <v>36</v>
      </c>
      <c r="H43" s="209">
        <v>10</v>
      </c>
      <c r="I43" s="209">
        <v>26</v>
      </c>
    </row>
    <row r="44" spans="1:9" ht="9" customHeight="1">
      <c r="A44" s="210">
        <v>26</v>
      </c>
      <c r="B44" s="209">
        <f>SUM(C44:D44)</f>
        <v>39</v>
      </c>
      <c r="C44" s="209">
        <v>22</v>
      </c>
      <c r="D44" s="209">
        <v>17</v>
      </c>
      <c r="E44" s="205"/>
      <c r="F44" s="210">
        <v>86</v>
      </c>
      <c r="G44" s="208">
        <f>SUM(H44:I44)</f>
        <v>36</v>
      </c>
      <c r="H44" s="209">
        <v>16</v>
      </c>
      <c r="I44" s="209">
        <v>20</v>
      </c>
    </row>
    <row r="45" spans="1:9" ht="9" customHeight="1">
      <c r="A45" s="210">
        <v>27</v>
      </c>
      <c r="B45" s="209">
        <f>SUM(C45:D45)</f>
        <v>28</v>
      </c>
      <c r="C45" s="209">
        <v>15</v>
      </c>
      <c r="D45" s="209">
        <v>13</v>
      </c>
      <c r="E45" s="205"/>
      <c r="F45" s="210">
        <v>87</v>
      </c>
      <c r="G45" s="208">
        <f>SUM(H45:I45)</f>
        <v>38</v>
      </c>
      <c r="H45" s="209">
        <v>13</v>
      </c>
      <c r="I45" s="209">
        <v>25</v>
      </c>
    </row>
    <row r="46" spans="1:9" ht="9" customHeight="1">
      <c r="A46" s="210">
        <v>28</v>
      </c>
      <c r="B46" s="209">
        <f>SUM(C46:D46)</f>
        <v>34</v>
      </c>
      <c r="C46" s="209">
        <v>23</v>
      </c>
      <c r="D46" s="209">
        <v>11</v>
      </c>
      <c r="E46" s="205"/>
      <c r="F46" s="210">
        <v>88</v>
      </c>
      <c r="G46" s="208">
        <f>SUM(H46:I46)</f>
        <v>41</v>
      </c>
      <c r="H46" s="209">
        <v>16</v>
      </c>
      <c r="I46" s="209">
        <v>25</v>
      </c>
    </row>
    <row r="47" spans="1:9" ht="9" customHeight="1">
      <c r="A47" s="210">
        <v>29</v>
      </c>
      <c r="B47" s="209">
        <f>SUM(C47:D47)</f>
        <v>39</v>
      </c>
      <c r="C47" s="209">
        <v>22</v>
      </c>
      <c r="D47" s="209">
        <v>17</v>
      </c>
      <c r="E47" s="205"/>
      <c r="F47" s="210">
        <v>89</v>
      </c>
      <c r="G47" s="208">
        <f>SUM(H47:I47)</f>
        <v>49</v>
      </c>
      <c r="H47" s="209">
        <v>10</v>
      </c>
      <c r="I47" s="209">
        <v>39</v>
      </c>
    </row>
    <row r="48" spans="1:9" ht="9" customHeight="1">
      <c r="A48" s="210"/>
      <c r="B48" s="205"/>
      <c r="C48" s="205"/>
      <c r="D48" s="205"/>
      <c r="E48" s="205"/>
      <c r="F48" s="210"/>
      <c r="G48" s="207"/>
      <c r="H48" s="205"/>
      <c r="I48" s="205"/>
    </row>
    <row r="49" spans="1:9" ht="9" customHeight="1">
      <c r="A49" s="210" t="s">
        <v>472</v>
      </c>
      <c r="B49" s="205">
        <f>SUM(B50:B54)</f>
        <v>190</v>
      </c>
      <c r="C49" s="205">
        <f>SUM(C50:C54)</f>
        <v>93</v>
      </c>
      <c r="D49" s="205">
        <f>SUM(D50:D54)</f>
        <v>97</v>
      </c>
      <c r="E49" s="205"/>
      <c r="F49" s="210" t="s">
        <v>473</v>
      </c>
      <c r="G49" s="207">
        <f>SUM(G50:G54)</f>
        <v>101</v>
      </c>
      <c r="H49" s="205">
        <f>SUM(H50:H54)</f>
        <v>32</v>
      </c>
      <c r="I49" s="205">
        <f>SUM(I50:I54)</f>
        <v>69</v>
      </c>
    </row>
    <row r="50" spans="1:9" ht="9" customHeight="1">
      <c r="A50" s="210">
        <v>30</v>
      </c>
      <c r="B50" s="209">
        <f>SUM(C50:D50)</f>
        <v>37</v>
      </c>
      <c r="C50" s="209">
        <v>22</v>
      </c>
      <c r="D50" s="209">
        <v>15</v>
      </c>
      <c r="E50" s="205"/>
      <c r="F50" s="210">
        <v>90</v>
      </c>
      <c r="G50" s="208">
        <f>SUM(H50:I50)</f>
        <v>25</v>
      </c>
      <c r="H50" s="209">
        <v>9</v>
      </c>
      <c r="I50" s="209">
        <v>16</v>
      </c>
    </row>
    <row r="51" spans="1:9" ht="9" customHeight="1">
      <c r="A51" s="210">
        <v>31</v>
      </c>
      <c r="B51" s="209">
        <f>SUM(C51:D51)</f>
        <v>37</v>
      </c>
      <c r="C51" s="209">
        <v>16</v>
      </c>
      <c r="D51" s="209">
        <v>21</v>
      </c>
      <c r="E51" s="205"/>
      <c r="F51" s="210">
        <v>91</v>
      </c>
      <c r="G51" s="208">
        <f>SUM(H51:I51)</f>
        <v>25</v>
      </c>
      <c r="H51" s="209">
        <v>8</v>
      </c>
      <c r="I51" s="209">
        <v>17</v>
      </c>
    </row>
    <row r="52" spans="1:9" ht="9" customHeight="1">
      <c r="A52" s="210">
        <v>32</v>
      </c>
      <c r="B52" s="209">
        <f>SUM(C52:D52)</f>
        <v>37</v>
      </c>
      <c r="C52" s="209">
        <v>15</v>
      </c>
      <c r="D52" s="209">
        <v>22</v>
      </c>
      <c r="E52" s="205"/>
      <c r="F52" s="210">
        <v>92</v>
      </c>
      <c r="G52" s="208">
        <f>SUM(H52:I52)</f>
        <v>20</v>
      </c>
      <c r="H52" s="209">
        <v>5</v>
      </c>
      <c r="I52" s="209">
        <v>15</v>
      </c>
    </row>
    <row r="53" spans="1:9" ht="9" customHeight="1">
      <c r="A53" s="210">
        <v>33</v>
      </c>
      <c r="B53" s="209">
        <f>SUM(C53:D53)</f>
        <v>39</v>
      </c>
      <c r="C53" s="209">
        <v>17</v>
      </c>
      <c r="D53" s="209">
        <v>22</v>
      </c>
      <c r="E53" s="205"/>
      <c r="F53" s="210">
        <v>93</v>
      </c>
      <c r="G53" s="208">
        <f>SUM(H53:I53)</f>
        <v>18</v>
      </c>
      <c r="H53" s="209">
        <v>5</v>
      </c>
      <c r="I53" s="209">
        <v>13</v>
      </c>
    </row>
    <row r="54" spans="1:9" ht="9" customHeight="1">
      <c r="A54" s="199">
        <v>34</v>
      </c>
      <c r="B54" s="208">
        <f>SUM(C54:D54)</f>
        <v>40</v>
      </c>
      <c r="C54" s="209">
        <v>23</v>
      </c>
      <c r="D54" s="209">
        <v>17</v>
      </c>
      <c r="E54" s="205"/>
      <c r="F54" s="210">
        <v>94</v>
      </c>
      <c r="G54" s="208">
        <f>SUM(H54:I54)</f>
        <v>13</v>
      </c>
      <c r="H54" s="209">
        <v>5</v>
      </c>
      <c r="I54" s="209">
        <v>8</v>
      </c>
    </row>
    <row r="55" spans="1:9" ht="9" customHeight="1">
      <c r="A55" s="199"/>
      <c r="B55" s="207"/>
      <c r="C55" s="205"/>
      <c r="D55" s="205"/>
      <c r="E55" s="205"/>
      <c r="F55" s="210"/>
      <c r="G55" s="207"/>
      <c r="H55" s="205"/>
      <c r="I55" s="205"/>
    </row>
    <row r="56" spans="1:9" ht="9" customHeight="1">
      <c r="A56" s="199" t="s">
        <v>474</v>
      </c>
      <c r="B56" s="207">
        <f>SUM(B57:B61)</f>
        <v>225</v>
      </c>
      <c r="C56" s="205">
        <f>SUM(C57:C61)</f>
        <v>107</v>
      </c>
      <c r="D56" s="205">
        <f>SUM(D57:D61)</f>
        <v>118</v>
      </c>
      <c r="E56" s="205"/>
      <c r="F56" s="210" t="s">
        <v>475</v>
      </c>
      <c r="G56" s="207">
        <f>SUM(G57:G61)</f>
        <v>46</v>
      </c>
      <c r="H56" s="205">
        <f>SUM(H57:H61)</f>
        <v>9</v>
      </c>
      <c r="I56" s="205">
        <f>SUM(I57:I61)</f>
        <v>37</v>
      </c>
    </row>
    <row r="57" spans="1:9" ht="9" customHeight="1">
      <c r="A57" s="199">
        <v>35</v>
      </c>
      <c r="B57" s="208">
        <f t="shared" ref="B57:B61" si="3">SUM(C57:D57)</f>
        <v>46</v>
      </c>
      <c r="C57" s="209">
        <v>20</v>
      </c>
      <c r="D57" s="209">
        <v>26</v>
      </c>
      <c r="E57" s="205"/>
      <c r="F57" s="210">
        <v>95</v>
      </c>
      <c r="G57" s="208">
        <f>SUM(H57:I57)</f>
        <v>17</v>
      </c>
      <c r="H57" s="209">
        <v>4</v>
      </c>
      <c r="I57" s="209">
        <v>13</v>
      </c>
    </row>
    <row r="58" spans="1:9" ht="9" customHeight="1">
      <c r="A58" s="199">
        <v>36</v>
      </c>
      <c r="B58" s="208">
        <f t="shared" si="3"/>
        <v>32</v>
      </c>
      <c r="C58" s="209">
        <v>18</v>
      </c>
      <c r="D58" s="209">
        <v>14</v>
      </c>
      <c r="E58" s="205"/>
      <c r="F58" s="210">
        <v>96</v>
      </c>
      <c r="G58" s="208">
        <f>SUM(H58:I58)</f>
        <v>15</v>
      </c>
      <c r="H58" s="235">
        <v>2</v>
      </c>
      <c r="I58" s="209">
        <v>13</v>
      </c>
    </row>
    <row r="59" spans="1:9" ht="9" customHeight="1">
      <c r="A59" s="199">
        <v>37</v>
      </c>
      <c r="B59" s="208">
        <f t="shared" si="3"/>
        <v>55</v>
      </c>
      <c r="C59" s="209">
        <v>22</v>
      </c>
      <c r="D59" s="209">
        <v>33</v>
      </c>
      <c r="E59" s="205"/>
      <c r="F59" s="210">
        <v>97</v>
      </c>
      <c r="G59" s="213">
        <f>SUM(H59:I59)</f>
        <v>8</v>
      </c>
      <c r="H59" s="215">
        <v>3</v>
      </c>
      <c r="I59" s="211">
        <v>5</v>
      </c>
    </row>
    <row r="60" spans="1:9" ht="9" customHeight="1">
      <c r="A60" s="199">
        <v>38</v>
      </c>
      <c r="B60" s="208">
        <f t="shared" si="3"/>
        <v>40</v>
      </c>
      <c r="C60" s="209">
        <v>19</v>
      </c>
      <c r="D60" s="209">
        <v>21</v>
      </c>
      <c r="E60" s="205"/>
      <c r="F60" s="210">
        <v>98</v>
      </c>
      <c r="G60" s="213">
        <f>SUM(H60:I60)</f>
        <v>5</v>
      </c>
      <c r="H60" s="215">
        <v>0</v>
      </c>
      <c r="I60" s="211">
        <v>5</v>
      </c>
    </row>
    <row r="61" spans="1:9" ht="9" customHeight="1">
      <c r="A61" s="199">
        <v>39</v>
      </c>
      <c r="B61" s="208">
        <f t="shared" si="3"/>
        <v>52</v>
      </c>
      <c r="C61" s="209">
        <v>28</v>
      </c>
      <c r="D61" s="209">
        <v>24</v>
      </c>
      <c r="E61" s="205"/>
      <c r="F61" s="210">
        <v>99</v>
      </c>
      <c r="G61" s="213">
        <f>SUM(H61:I61)</f>
        <v>1</v>
      </c>
      <c r="H61" s="215">
        <v>0</v>
      </c>
      <c r="I61" s="211">
        <v>1</v>
      </c>
    </row>
    <row r="62" spans="1:9" ht="9" customHeight="1">
      <c r="A62" s="199"/>
      <c r="B62" s="208"/>
      <c r="C62" s="205"/>
      <c r="D62" s="205"/>
      <c r="E62" s="205"/>
      <c r="F62" s="210"/>
      <c r="G62" s="233"/>
      <c r="H62" s="214"/>
      <c r="I62" s="214"/>
    </row>
    <row r="63" spans="1:9" ht="9" customHeight="1">
      <c r="A63" s="199" t="s">
        <v>476</v>
      </c>
      <c r="B63" s="207">
        <f>SUM(B64:B68)</f>
        <v>257</v>
      </c>
      <c r="C63" s="205">
        <f>SUM(C64:C68)</f>
        <v>125</v>
      </c>
      <c r="D63" s="205">
        <f>SUM(D64:D68)</f>
        <v>132</v>
      </c>
      <c r="E63" s="205"/>
      <c r="F63" s="210" t="s">
        <v>477</v>
      </c>
      <c r="G63" s="238">
        <f>SUM(G64:G68)</f>
        <v>8</v>
      </c>
      <c r="H63" s="239">
        <f t="shared" ref="H63:I63" si="4">SUM(H64:H68)</f>
        <v>0</v>
      </c>
      <c r="I63" s="239">
        <f t="shared" si="4"/>
        <v>8</v>
      </c>
    </row>
    <row r="64" spans="1:9" ht="9" customHeight="1">
      <c r="A64" s="199">
        <v>40</v>
      </c>
      <c r="B64" s="208">
        <f>SUM(C64:D64)</f>
        <v>49</v>
      </c>
      <c r="C64" s="209">
        <v>29</v>
      </c>
      <c r="D64" s="209">
        <v>20</v>
      </c>
      <c r="E64" s="205"/>
      <c r="F64" s="210">
        <v>100</v>
      </c>
      <c r="G64" s="213">
        <f t="shared" ref="G64:G75" si="5">SUM(H64:I64)</f>
        <v>4</v>
      </c>
      <c r="H64" s="215">
        <v>0</v>
      </c>
      <c r="I64" s="215">
        <v>4</v>
      </c>
    </row>
    <row r="65" spans="1:9" ht="9" customHeight="1">
      <c r="A65" s="199">
        <v>41</v>
      </c>
      <c r="B65" s="208">
        <f>SUM(C65:D65)</f>
        <v>48</v>
      </c>
      <c r="C65" s="209">
        <v>26</v>
      </c>
      <c r="D65" s="209">
        <v>22</v>
      </c>
      <c r="E65" s="205"/>
      <c r="F65" s="210">
        <v>101</v>
      </c>
      <c r="G65" s="213">
        <f t="shared" si="5"/>
        <v>4</v>
      </c>
      <c r="H65" s="215">
        <v>0</v>
      </c>
      <c r="I65" s="215">
        <v>4</v>
      </c>
    </row>
    <row r="66" spans="1:9" ht="9" customHeight="1">
      <c r="A66" s="199">
        <v>42</v>
      </c>
      <c r="B66" s="208">
        <f>SUM(C66:D66)</f>
        <v>59</v>
      </c>
      <c r="C66" s="209">
        <v>27</v>
      </c>
      <c r="D66" s="209">
        <v>32</v>
      </c>
      <c r="E66" s="205"/>
      <c r="F66" s="210">
        <v>102</v>
      </c>
      <c r="G66" s="213">
        <f t="shared" si="5"/>
        <v>0</v>
      </c>
      <c r="H66" s="215">
        <v>0</v>
      </c>
      <c r="I66" s="215">
        <v>0</v>
      </c>
    </row>
    <row r="67" spans="1:9" ht="9" customHeight="1">
      <c r="A67" s="199">
        <v>43</v>
      </c>
      <c r="B67" s="208">
        <f>SUM(C67:D67)</f>
        <v>49</v>
      </c>
      <c r="C67" s="209">
        <v>23</v>
      </c>
      <c r="D67" s="209">
        <v>26</v>
      </c>
      <c r="E67" s="205"/>
      <c r="F67" s="210">
        <v>103</v>
      </c>
      <c r="G67" s="213">
        <f t="shared" si="5"/>
        <v>0</v>
      </c>
      <c r="H67" s="215">
        <v>0</v>
      </c>
      <c r="I67" s="215">
        <v>0</v>
      </c>
    </row>
    <row r="68" spans="1:9" ht="9" customHeight="1">
      <c r="A68" s="199">
        <v>44</v>
      </c>
      <c r="B68" s="208">
        <f>SUM(C68:D68)</f>
        <v>52</v>
      </c>
      <c r="C68" s="209">
        <v>20</v>
      </c>
      <c r="D68" s="209">
        <v>32</v>
      </c>
      <c r="E68" s="205"/>
      <c r="F68" s="210">
        <v>104</v>
      </c>
      <c r="G68" s="213">
        <f t="shared" si="5"/>
        <v>0</v>
      </c>
      <c r="H68" s="215">
        <v>0</v>
      </c>
      <c r="I68" s="215">
        <v>0</v>
      </c>
    </row>
    <row r="69" spans="1:9" ht="9" customHeight="1">
      <c r="A69" s="199"/>
      <c r="B69" s="207"/>
      <c r="C69" s="205"/>
      <c r="D69" s="205"/>
      <c r="E69" s="205"/>
      <c r="F69" s="210"/>
      <c r="G69" s="213"/>
      <c r="H69" s="215"/>
      <c r="I69" s="214"/>
    </row>
    <row r="70" spans="1:9" ht="9" customHeight="1">
      <c r="A70" s="199" t="s">
        <v>478</v>
      </c>
      <c r="B70" s="207">
        <f>SUM(B71:B75)</f>
        <v>277</v>
      </c>
      <c r="C70" s="205">
        <f>SUM(C71:C75)</f>
        <v>138</v>
      </c>
      <c r="D70" s="205">
        <f>SUM(D71:D75)</f>
        <v>139</v>
      </c>
      <c r="E70" s="205"/>
      <c r="F70" s="210" t="s">
        <v>479</v>
      </c>
      <c r="G70" s="213">
        <f>SUM(G71:G75)</f>
        <v>0</v>
      </c>
      <c r="H70" s="211">
        <f t="shared" ref="H70:I70" si="6">SUM(H71:H75)</f>
        <v>0</v>
      </c>
      <c r="I70" s="211">
        <f t="shared" si="6"/>
        <v>0</v>
      </c>
    </row>
    <row r="71" spans="1:9" ht="9" customHeight="1">
      <c r="A71" s="199">
        <v>45</v>
      </c>
      <c r="B71" s="208">
        <f>SUM(C71:D71)</f>
        <v>56</v>
      </c>
      <c r="C71" s="209">
        <v>25</v>
      </c>
      <c r="D71" s="209">
        <v>31</v>
      </c>
      <c r="E71" s="205"/>
      <c r="F71" s="210">
        <v>105</v>
      </c>
      <c r="G71" s="213">
        <f t="shared" si="5"/>
        <v>0</v>
      </c>
      <c r="H71" s="215">
        <v>0</v>
      </c>
      <c r="I71" s="215">
        <v>0</v>
      </c>
    </row>
    <row r="72" spans="1:9" ht="9" customHeight="1">
      <c r="A72" s="199">
        <v>46</v>
      </c>
      <c r="B72" s="208">
        <f>SUM(C72:D72)</f>
        <v>51</v>
      </c>
      <c r="C72" s="209">
        <v>23</v>
      </c>
      <c r="D72" s="209">
        <v>28</v>
      </c>
      <c r="E72" s="205"/>
      <c r="F72" s="210">
        <v>106</v>
      </c>
      <c r="G72" s="213">
        <f t="shared" si="5"/>
        <v>0</v>
      </c>
      <c r="H72" s="215">
        <v>0</v>
      </c>
      <c r="I72" s="215">
        <v>0</v>
      </c>
    </row>
    <row r="73" spans="1:9" ht="9" customHeight="1">
      <c r="A73" s="199">
        <v>47</v>
      </c>
      <c r="B73" s="208">
        <f>SUM(C73:D73)</f>
        <v>53</v>
      </c>
      <c r="C73" s="209">
        <v>31</v>
      </c>
      <c r="D73" s="209">
        <v>22</v>
      </c>
      <c r="E73" s="205"/>
      <c r="F73" s="210">
        <v>107</v>
      </c>
      <c r="G73" s="213">
        <f t="shared" si="5"/>
        <v>0</v>
      </c>
      <c r="H73" s="215">
        <v>0</v>
      </c>
      <c r="I73" s="215">
        <v>0</v>
      </c>
    </row>
    <row r="74" spans="1:9" ht="9" customHeight="1">
      <c r="A74" s="199">
        <v>48</v>
      </c>
      <c r="B74" s="208">
        <f>SUM(C74:D74)</f>
        <v>56</v>
      </c>
      <c r="C74" s="209">
        <v>26</v>
      </c>
      <c r="D74" s="209">
        <v>30</v>
      </c>
      <c r="E74" s="205"/>
      <c r="F74" s="210">
        <v>108</v>
      </c>
      <c r="G74" s="213">
        <f t="shared" si="5"/>
        <v>0</v>
      </c>
      <c r="H74" s="215">
        <v>0</v>
      </c>
      <c r="I74" s="215">
        <v>0</v>
      </c>
    </row>
    <row r="75" spans="1:9" ht="9" customHeight="1">
      <c r="A75" s="199">
        <v>49</v>
      </c>
      <c r="B75" s="208">
        <f>SUM(C75:D75)</f>
        <v>61</v>
      </c>
      <c r="C75" s="209">
        <v>33</v>
      </c>
      <c r="D75" s="209">
        <v>28</v>
      </c>
      <c r="E75" s="205"/>
      <c r="F75" s="210">
        <v>109</v>
      </c>
      <c r="G75" s="213">
        <f t="shared" si="5"/>
        <v>0</v>
      </c>
      <c r="H75" s="215">
        <v>0</v>
      </c>
      <c r="I75" s="215">
        <v>0</v>
      </c>
    </row>
    <row r="76" spans="1:9" ht="9" customHeight="1">
      <c r="A76" s="199"/>
      <c r="B76" s="207"/>
      <c r="C76" s="205"/>
      <c r="D76" s="205"/>
      <c r="E76" s="205"/>
      <c r="F76" s="210"/>
      <c r="G76" s="205"/>
      <c r="H76" s="235"/>
      <c r="I76" s="205"/>
    </row>
    <row r="77" spans="1:9" ht="9" customHeight="1">
      <c r="A77" s="199" t="s">
        <v>480</v>
      </c>
      <c r="B77" s="207">
        <f>SUM(B78:B82)</f>
        <v>291</v>
      </c>
      <c r="C77" s="205">
        <f>SUM(C78:C82)</f>
        <v>150</v>
      </c>
      <c r="D77" s="205">
        <f>SUM(D78:D82)</f>
        <v>141</v>
      </c>
      <c r="E77" s="205"/>
      <c r="F77" s="216"/>
      <c r="G77" s="205"/>
      <c r="H77" s="205"/>
      <c r="I77" s="205"/>
    </row>
    <row r="78" spans="1:9" ht="9" customHeight="1">
      <c r="A78" s="199">
        <v>50</v>
      </c>
      <c r="B78" s="208">
        <f>SUM(C78:D78)</f>
        <v>62</v>
      </c>
      <c r="C78" s="209">
        <v>33</v>
      </c>
      <c r="D78" s="209">
        <v>29</v>
      </c>
      <c r="E78" s="205"/>
      <c r="F78" s="217" t="s">
        <v>458</v>
      </c>
      <c r="G78" s="218"/>
      <c r="H78" s="218"/>
      <c r="I78" s="218"/>
    </row>
    <row r="79" spans="1:9" ht="9" customHeight="1">
      <c r="A79" s="199">
        <v>51</v>
      </c>
      <c r="B79" s="208">
        <f>SUM(C79:D79)</f>
        <v>57</v>
      </c>
      <c r="C79" s="209">
        <v>30</v>
      </c>
      <c r="D79" s="209">
        <v>27</v>
      </c>
      <c r="E79" s="205"/>
      <c r="F79" s="210" t="s">
        <v>481</v>
      </c>
      <c r="G79" s="205">
        <f>SUM(B7+B14+B21)</f>
        <v>508</v>
      </c>
      <c r="H79" s="205">
        <f>SUM(C7+C14+C21)</f>
        <v>264</v>
      </c>
      <c r="I79" s="205">
        <f>SUM(D7+D14+D21)</f>
        <v>244</v>
      </c>
    </row>
    <row r="80" spans="1:9" ht="9" customHeight="1">
      <c r="A80" s="199">
        <v>52</v>
      </c>
      <c r="B80" s="208">
        <f>SUM(C80:D80)</f>
        <v>66</v>
      </c>
      <c r="C80" s="209">
        <v>32</v>
      </c>
      <c r="D80" s="209">
        <v>34</v>
      </c>
      <c r="E80" s="205"/>
      <c r="F80" s="210" t="s">
        <v>482</v>
      </c>
      <c r="G80" s="221">
        <f>G79/B5</f>
        <v>0.10803913228413441</v>
      </c>
      <c r="H80" s="221">
        <f>H79/C5</f>
        <v>0.11686586985391766</v>
      </c>
      <c r="I80" s="221">
        <f>I79/D5</f>
        <v>9.987720016373311E-2</v>
      </c>
    </row>
    <row r="81" spans="1:9" ht="9" customHeight="1">
      <c r="A81" s="199">
        <v>53</v>
      </c>
      <c r="B81" s="208">
        <f>SUM(C81:D81)</f>
        <v>63</v>
      </c>
      <c r="C81" s="209">
        <v>38</v>
      </c>
      <c r="D81" s="209">
        <v>25</v>
      </c>
      <c r="E81" s="205"/>
      <c r="F81" s="210"/>
      <c r="G81" s="205"/>
      <c r="H81" s="205"/>
      <c r="I81" s="205"/>
    </row>
    <row r="82" spans="1:9" ht="9" customHeight="1">
      <c r="A82" s="199">
        <v>54</v>
      </c>
      <c r="B82" s="208">
        <f>SUM(C82:D82)</f>
        <v>43</v>
      </c>
      <c r="C82" s="209">
        <v>17</v>
      </c>
      <c r="D82" s="209">
        <v>26</v>
      </c>
      <c r="E82" s="205"/>
      <c r="F82" s="217" t="s">
        <v>458</v>
      </c>
      <c r="G82" s="218"/>
      <c r="H82" s="218"/>
      <c r="I82" s="218"/>
    </row>
    <row r="83" spans="1:9" ht="9" customHeight="1">
      <c r="A83" s="199"/>
      <c r="B83" s="207"/>
      <c r="C83" s="205"/>
      <c r="D83" s="205"/>
      <c r="E83" s="205"/>
      <c r="F83" s="210" t="s">
        <v>481</v>
      </c>
      <c r="G83" s="205">
        <f>SUM(B28+B35+B42+B49+B56+B63+B70+B77+B84+G7)</f>
        <v>2334</v>
      </c>
      <c r="H83" s="205">
        <f>SUM(C28+C35+C42+C49+C56+C63+C70+C77+C84+H7)</f>
        <v>1172</v>
      </c>
      <c r="I83" s="205">
        <f>SUM(D28+D35+D42+D49+D56+D63+D70+D77+D84+I7)</f>
        <v>1162</v>
      </c>
    </row>
    <row r="84" spans="1:9" ht="9" customHeight="1">
      <c r="A84" s="199" t="s">
        <v>483</v>
      </c>
      <c r="B84" s="207">
        <f>SUM(B85:B89)</f>
        <v>284</v>
      </c>
      <c r="C84" s="205">
        <f>SUM(C85:C89)</f>
        <v>141</v>
      </c>
      <c r="D84" s="205">
        <f>SUM(D85:D89)</f>
        <v>143</v>
      </c>
      <c r="E84" s="205"/>
      <c r="F84" s="210" t="s">
        <v>484</v>
      </c>
      <c r="G84" s="221">
        <f>G83/B5</f>
        <v>0.49638451722671206</v>
      </c>
      <c r="H84" s="221">
        <f>H83/C5</f>
        <v>0.51881363435148298</v>
      </c>
      <c r="I84" s="221">
        <f>I83/D5</f>
        <v>0.47564469914040114</v>
      </c>
    </row>
    <row r="85" spans="1:9" ht="9" customHeight="1">
      <c r="A85" s="199">
        <v>55</v>
      </c>
      <c r="B85" s="208">
        <f>SUM(C85:D85)</f>
        <v>44</v>
      </c>
      <c r="C85" s="209">
        <v>21</v>
      </c>
      <c r="D85" s="209">
        <v>23</v>
      </c>
      <c r="E85" s="205"/>
      <c r="F85" s="223"/>
      <c r="G85" s="224"/>
      <c r="H85" s="224"/>
      <c r="I85" s="224"/>
    </row>
    <row r="86" spans="1:9" ht="9" customHeight="1">
      <c r="A86" s="199">
        <v>56</v>
      </c>
      <c r="B86" s="208">
        <f>SUM(C86:D86)</f>
        <v>71</v>
      </c>
      <c r="C86" s="209">
        <v>35</v>
      </c>
      <c r="D86" s="209">
        <v>36</v>
      </c>
      <c r="E86" s="205"/>
      <c r="F86" s="210" t="s">
        <v>458</v>
      </c>
      <c r="G86" s="205"/>
      <c r="H86" s="205"/>
      <c r="I86" s="205"/>
    </row>
    <row r="87" spans="1:9" ht="9" customHeight="1">
      <c r="A87" s="199">
        <v>57</v>
      </c>
      <c r="B87" s="208">
        <f>SUM(C87:D87)</f>
        <v>43</v>
      </c>
      <c r="C87" s="209">
        <v>23</v>
      </c>
      <c r="D87" s="209">
        <v>20</v>
      </c>
      <c r="E87" s="205"/>
      <c r="F87" s="210" t="s">
        <v>481</v>
      </c>
      <c r="G87" s="205">
        <f>SUM(G14+G21+G28+G35+G42+G49+G56+G63+G70)</f>
        <v>1860</v>
      </c>
      <c r="H87" s="205">
        <f>SUM(H14+H21+H28+H35+H42+H49+H56+H63+H70)</f>
        <v>823</v>
      </c>
      <c r="I87" s="205">
        <f>SUM(I14+I21+I28+I35+I42+I49+I56+I63+I70)</f>
        <v>1037</v>
      </c>
    </row>
    <row r="88" spans="1:9" ht="9" customHeight="1">
      <c r="A88" s="199">
        <v>58</v>
      </c>
      <c r="B88" s="208">
        <f>SUM(C88:D88)</f>
        <v>51</v>
      </c>
      <c r="C88" s="209">
        <v>25</v>
      </c>
      <c r="D88" s="209">
        <v>26</v>
      </c>
      <c r="E88" s="205"/>
      <c r="F88" s="210" t="s">
        <v>485</v>
      </c>
      <c r="G88" s="221">
        <f>G87/B5</f>
        <v>0.39557635048915357</v>
      </c>
      <c r="H88" s="221">
        <f>H87/C5</f>
        <v>0.36432049579459935</v>
      </c>
      <c r="I88" s="221">
        <f>I87/D5</f>
        <v>0.42447810069586572</v>
      </c>
    </row>
    <row r="89" spans="1:9" ht="9" customHeight="1">
      <c r="A89" s="226">
        <v>59</v>
      </c>
      <c r="B89" s="227">
        <f>SUM(C89:D89)</f>
        <v>75</v>
      </c>
      <c r="C89" s="228">
        <v>37</v>
      </c>
      <c r="D89" s="228">
        <v>38</v>
      </c>
      <c r="E89" s="205"/>
      <c r="F89" s="229"/>
      <c r="G89" s="230"/>
      <c r="H89" s="230"/>
      <c r="I89" s="230"/>
    </row>
    <row r="92" spans="1:9">
      <c r="G92" s="189">
        <f>+G79+G83+G87</f>
        <v>4702</v>
      </c>
      <c r="H92" s="189">
        <f>+H79+H83+H87</f>
        <v>2259</v>
      </c>
      <c r="I92" s="189">
        <f>+I79+I83+I87</f>
        <v>2443</v>
      </c>
    </row>
  </sheetData>
  <mergeCells count="1">
    <mergeCell ref="H2:I3"/>
  </mergeCells>
  <phoneticPr fontId="3"/>
  <conditionalFormatting sqref="C8:D12">
    <cfRule type="containsBlanks" dxfId="178" priority="7" stopIfTrue="1">
      <formula>LEN(TRIM(C8))=0</formula>
    </cfRule>
  </conditionalFormatting>
  <conditionalFormatting sqref="C15:D19">
    <cfRule type="containsBlanks" dxfId="177" priority="6" stopIfTrue="1">
      <formula>LEN(TRIM(C15))=0</formula>
    </cfRule>
  </conditionalFormatting>
  <conditionalFormatting sqref="C22:D26 C29:D33 C36:D40 C43:D47">
    <cfRule type="containsBlanks" dxfId="176" priority="5" stopIfTrue="1">
      <formula>LEN(TRIM(C22))=0</formula>
    </cfRule>
  </conditionalFormatting>
  <conditionalFormatting sqref="C71:D75 C64:D68 C57:D61 C50:D54">
    <cfRule type="containsBlanks" dxfId="175" priority="4" stopIfTrue="1">
      <formula>LEN(TRIM(C50))=0</formula>
    </cfRule>
  </conditionalFormatting>
  <conditionalFormatting sqref="C78:D82 C85:D89">
    <cfRule type="containsBlanks" dxfId="174" priority="3" stopIfTrue="1">
      <formula>LEN(TRIM(C78))=0</formula>
    </cfRule>
  </conditionalFormatting>
  <conditionalFormatting sqref="H8:I12 H15:I19 H22:I26 H29:I33 H36:I40">
    <cfRule type="containsBlanks" dxfId="173" priority="2" stopIfTrue="1">
      <formula>LEN(TRIM(H8))=0</formula>
    </cfRule>
  </conditionalFormatting>
  <conditionalFormatting sqref="H43:I47 H50:I54 H57:I61 H64:I68 H71:I75">
    <cfRule type="containsBlanks" dxfId="172" priority="1">
      <formula>LEN(TRIM(H43))=0</formula>
    </cfRule>
  </conditionalFormatting>
  <printOptions horizontalCentered="1"/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8A3F-015A-4128-9B45-A2B07A7797B6}">
  <dimension ref="A1:I92"/>
  <sheetViews>
    <sheetView showGridLines="0" view="pageBreakPreview" zoomScaleNormal="130" zoomScaleSheetLayoutView="100" workbookViewId="0">
      <pane ySplit="4" topLeftCell="A5" activePane="bottomLeft" state="frozen"/>
      <selection activeCell="Q1" sqref="Q1"/>
      <selection pane="bottomLeft"/>
    </sheetView>
  </sheetViews>
  <sheetFormatPr defaultColWidth="8.75" defaultRowHeight="10.5"/>
  <cols>
    <col min="1" max="1" width="11.875" style="189" customWidth="1"/>
    <col min="2" max="4" width="8.75" style="189" customWidth="1"/>
    <col min="5" max="5" width="5" style="189" customWidth="1"/>
    <col min="6" max="6" width="11.875" style="189" customWidth="1"/>
    <col min="7" max="16384" width="8.75" style="189"/>
  </cols>
  <sheetData>
    <row r="1" spans="1:9" ht="37.5" customHeight="1">
      <c r="A1" s="161"/>
      <c r="I1" s="240" t="s">
        <v>493</v>
      </c>
    </row>
    <row r="2" spans="1:9" ht="18.75" customHeight="1">
      <c r="A2" s="190" t="s">
        <v>303</v>
      </c>
      <c r="B2" s="191"/>
      <c r="C2" s="191"/>
      <c r="H2" s="192">
        <v>45412</v>
      </c>
      <c r="I2" s="193"/>
    </row>
    <row r="3" spans="1:9" ht="11.25" customHeight="1">
      <c r="A3" s="190"/>
      <c r="B3" s="191"/>
      <c r="C3" s="191"/>
      <c r="H3" s="196"/>
      <c r="I3" s="196"/>
    </row>
    <row r="4" spans="1:9" ht="13.5" customHeight="1">
      <c r="A4" s="197" t="s">
        <v>458</v>
      </c>
      <c r="B4" s="198" t="s">
        <v>459</v>
      </c>
      <c r="C4" s="198" t="s">
        <v>32</v>
      </c>
      <c r="D4" s="197" t="s">
        <v>33</v>
      </c>
      <c r="E4" s="199"/>
      <c r="F4" s="200" t="s">
        <v>458</v>
      </c>
      <c r="G4" s="200" t="s">
        <v>459</v>
      </c>
      <c r="H4" s="198" t="s">
        <v>32</v>
      </c>
      <c r="I4" s="201" t="s">
        <v>33</v>
      </c>
    </row>
    <row r="5" spans="1:9" ht="9" customHeight="1">
      <c r="A5" s="202" t="s">
        <v>34</v>
      </c>
      <c r="B5" s="203">
        <f>SUM(B7+B14+B21+B28+B35+B42+B49+B56+B63+B70+B77+B84+G7+G14+G21+G28+G35+G42+G49+G56+G63+G70)</f>
        <v>8783</v>
      </c>
      <c r="C5" s="204">
        <f>SUM(C7+C14+C21+C28+C35+C42+C49+C56+C63+C70+C77+C84+H7+H14+H21+H28+H35+H42+H49+H56+H63+H70)</f>
        <v>4225</v>
      </c>
      <c r="D5" s="204">
        <f>SUM(D7+D14+D21+D28+D35+D42+D49+D56+D63+D70+D77+D84+I7+I14+I21+I28+I35+I42+I49+I56+I63+H70)</f>
        <v>4558</v>
      </c>
      <c r="E5" s="205"/>
      <c r="F5" s="206"/>
    </row>
    <row r="6" spans="1:9" ht="9" customHeight="1">
      <c r="A6" s="199"/>
      <c r="B6" s="207"/>
      <c r="C6" s="205"/>
      <c r="D6" s="205"/>
      <c r="E6" s="205"/>
      <c r="F6" s="206"/>
    </row>
    <row r="7" spans="1:9" ht="9" customHeight="1">
      <c r="A7" s="199" t="s">
        <v>460</v>
      </c>
      <c r="B7" s="207">
        <f>SUM(B8:B12)</f>
        <v>199</v>
      </c>
      <c r="C7" s="205">
        <f>SUM(C8:C12)</f>
        <v>105</v>
      </c>
      <c r="D7" s="205">
        <f>SUM(D8:D12)</f>
        <v>94</v>
      </c>
      <c r="E7" s="205"/>
      <c r="F7" s="210" t="s">
        <v>461</v>
      </c>
      <c r="G7" s="205">
        <f>SUM(G8:G12)</f>
        <v>665</v>
      </c>
      <c r="H7" s="205">
        <f>SUM(H8:H12)</f>
        <v>305</v>
      </c>
      <c r="I7" s="205">
        <f>SUM(I8:I12)</f>
        <v>360</v>
      </c>
    </row>
    <row r="8" spans="1:9" ht="9" customHeight="1">
      <c r="A8" s="199">
        <v>0</v>
      </c>
      <c r="B8" s="208">
        <f>SUM(C8:D8)</f>
        <v>32</v>
      </c>
      <c r="C8" s="209">
        <v>14</v>
      </c>
      <c r="D8" s="209">
        <v>18</v>
      </c>
      <c r="E8" s="205"/>
      <c r="F8" s="210">
        <v>60</v>
      </c>
      <c r="G8" s="208">
        <f>SUM(H8:I8)</f>
        <v>138</v>
      </c>
      <c r="H8" s="209">
        <v>66</v>
      </c>
      <c r="I8" s="209">
        <v>72</v>
      </c>
    </row>
    <row r="9" spans="1:9" ht="9" customHeight="1">
      <c r="A9" s="199">
        <v>1</v>
      </c>
      <c r="B9" s="208">
        <f>SUM(C9:D9)</f>
        <v>29</v>
      </c>
      <c r="C9" s="209">
        <v>17</v>
      </c>
      <c r="D9" s="209">
        <v>12</v>
      </c>
      <c r="E9" s="205"/>
      <c r="F9" s="210">
        <v>61</v>
      </c>
      <c r="G9" s="208">
        <f>SUM(H9:I9)</f>
        <v>133</v>
      </c>
      <c r="H9" s="209">
        <v>68</v>
      </c>
      <c r="I9" s="209">
        <v>65</v>
      </c>
    </row>
    <row r="10" spans="1:9" ht="9" customHeight="1">
      <c r="A10" s="199">
        <v>2</v>
      </c>
      <c r="B10" s="208">
        <f>SUM(C10:D10)</f>
        <v>44</v>
      </c>
      <c r="C10" s="209">
        <v>21</v>
      </c>
      <c r="D10" s="209">
        <v>23</v>
      </c>
      <c r="E10" s="205"/>
      <c r="F10" s="210">
        <v>62</v>
      </c>
      <c r="G10" s="208">
        <f>SUM(H10:I10)</f>
        <v>121</v>
      </c>
      <c r="H10" s="209">
        <v>46</v>
      </c>
      <c r="I10" s="209">
        <v>75</v>
      </c>
    </row>
    <row r="11" spans="1:9" ht="9" customHeight="1">
      <c r="A11" s="199">
        <v>3</v>
      </c>
      <c r="B11" s="208">
        <f>SUM(C11:D11)</f>
        <v>41</v>
      </c>
      <c r="C11" s="209">
        <v>23</v>
      </c>
      <c r="D11" s="209">
        <v>18</v>
      </c>
      <c r="E11" s="205"/>
      <c r="F11" s="210">
        <v>63</v>
      </c>
      <c r="G11" s="208">
        <f>SUM(H11:I11)</f>
        <v>134</v>
      </c>
      <c r="H11" s="209">
        <v>61</v>
      </c>
      <c r="I11" s="209">
        <v>73</v>
      </c>
    </row>
    <row r="12" spans="1:9" ht="9" customHeight="1">
      <c r="A12" s="199">
        <v>4</v>
      </c>
      <c r="B12" s="208">
        <f>SUM(C12:D12)</f>
        <v>53</v>
      </c>
      <c r="C12" s="209">
        <v>30</v>
      </c>
      <c r="D12" s="209">
        <v>23</v>
      </c>
      <c r="E12" s="205"/>
      <c r="F12" s="210">
        <v>64</v>
      </c>
      <c r="G12" s="208">
        <f>SUM(H12:I12)</f>
        <v>139</v>
      </c>
      <c r="H12" s="209">
        <v>64</v>
      </c>
      <c r="I12" s="209">
        <v>75</v>
      </c>
    </row>
    <row r="13" spans="1:9" ht="9" customHeight="1">
      <c r="A13" s="199"/>
      <c r="B13" s="207"/>
      <c r="C13" s="205"/>
      <c r="D13" s="205"/>
      <c r="E13" s="205"/>
      <c r="F13" s="210"/>
      <c r="G13" s="207"/>
      <c r="H13" s="205"/>
      <c r="I13" s="205"/>
    </row>
    <row r="14" spans="1:9" ht="9" customHeight="1">
      <c r="A14" s="199" t="s">
        <v>462</v>
      </c>
      <c r="B14" s="208">
        <f t="shared" ref="B14:B19" si="0">SUM(C14:D14)</f>
        <v>263</v>
      </c>
      <c r="C14" s="205">
        <f>SUM(C15:C19)</f>
        <v>118</v>
      </c>
      <c r="D14" s="205">
        <f>SUM(D15:D19)</f>
        <v>145</v>
      </c>
      <c r="E14" s="205"/>
      <c r="F14" s="210" t="s">
        <v>463</v>
      </c>
      <c r="G14" s="207">
        <f>SUM(G15:G19)</f>
        <v>811</v>
      </c>
      <c r="H14" s="205">
        <f>SUM(H15:H19)</f>
        <v>385</v>
      </c>
      <c r="I14" s="205">
        <f>SUM(I15:I19)</f>
        <v>426</v>
      </c>
    </row>
    <row r="15" spans="1:9" ht="9" customHeight="1">
      <c r="A15" s="199">
        <v>5</v>
      </c>
      <c r="B15" s="208">
        <f t="shared" si="0"/>
        <v>37</v>
      </c>
      <c r="C15" s="209">
        <v>10</v>
      </c>
      <c r="D15" s="209">
        <v>27</v>
      </c>
      <c r="E15" s="205"/>
      <c r="F15" s="210">
        <v>65</v>
      </c>
      <c r="G15" s="208">
        <f>SUM(H15:I15)</f>
        <v>162</v>
      </c>
      <c r="H15" s="209">
        <v>75</v>
      </c>
      <c r="I15" s="209">
        <v>87</v>
      </c>
    </row>
    <row r="16" spans="1:9" ht="9" customHeight="1">
      <c r="A16" s="199">
        <v>6</v>
      </c>
      <c r="B16" s="208">
        <f t="shared" si="0"/>
        <v>58</v>
      </c>
      <c r="C16" s="209">
        <v>31</v>
      </c>
      <c r="D16" s="209">
        <v>27</v>
      </c>
      <c r="E16" s="205"/>
      <c r="F16" s="210">
        <v>66</v>
      </c>
      <c r="G16" s="208">
        <f>SUM(H16:I16)</f>
        <v>145</v>
      </c>
      <c r="H16" s="209">
        <v>68</v>
      </c>
      <c r="I16" s="209">
        <v>77</v>
      </c>
    </row>
    <row r="17" spans="1:9" ht="9" customHeight="1">
      <c r="A17" s="199">
        <v>7</v>
      </c>
      <c r="B17" s="208">
        <f t="shared" si="0"/>
        <v>55</v>
      </c>
      <c r="C17" s="209">
        <v>26</v>
      </c>
      <c r="D17" s="209">
        <v>29</v>
      </c>
      <c r="E17" s="205"/>
      <c r="F17" s="210">
        <v>67</v>
      </c>
      <c r="G17" s="208">
        <f>SUM(H17:I17)</f>
        <v>175</v>
      </c>
      <c r="H17" s="209">
        <v>85</v>
      </c>
      <c r="I17" s="209">
        <v>90</v>
      </c>
    </row>
    <row r="18" spans="1:9" ht="9" customHeight="1">
      <c r="A18" s="199">
        <v>8</v>
      </c>
      <c r="B18" s="208">
        <f t="shared" si="0"/>
        <v>58</v>
      </c>
      <c r="C18" s="209">
        <v>25</v>
      </c>
      <c r="D18" s="209">
        <v>33</v>
      </c>
      <c r="E18" s="205"/>
      <c r="F18" s="210">
        <v>68</v>
      </c>
      <c r="G18" s="208">
        <f>SUM(H18:I18)</f>
        <v>159</v>
      </c>
      <c r="H18" s="209">
        <v>77</v>
      </c>
      <c r="I18" s="209">
        <v>82</v>
      </c>
    </row>
    <row r="19" spans="1:9" ht="9" customHeight="1">
      <c r="A19" s="199">
        <v>9</v>
      </c>
      <c r="B19" s="208">
        <f t="shared" si="0"/>
        <v>55</v>
      </c>
      <c r="C19" s="205">
        <v>26</v>
      </c>
      <c r="D19" s="209">
        <v>29</v>
      </c>
      <c r="E19" s="205"/>
      <c r="F19" s="210">
        <v>69</v>
      </c>
      <c r="G19" s="208">
        <f>SUM(H19:I19)</f>
        <v>170</v>
      </c>
      <c r="H19" s="209">
        <v>80</v>
      </c>
      <c r="I19" s="209">
        <v>90</v>
      </c>
    </row>
    <row r="20" spans="1:9" ht="9" customHeight="1">
      <c r="A20" s="199"/>
      <c r="B20" s="207"/>
      <c r="C20" s="205"/>
      <c r="D20" s="205"/>
      <c r="E20" s="205"/>
      <c r="F20" s="210"/>
      <c r="G20" s="207"/>
      <c r="H20" s="205"/>
      <c r="I20" s="205"/>
    </row>
    <row r="21" spans="1:9" ht="9" customHeight="1">
      <c r="A21" s="199" t="s">
        <v>464</v>
      </c>
      <c r="B21" s="208">
        <f t="shared" ref="B21:B26" si="1">SUM(C21:D21)</f>
        <v>340</v>
      </c>
      <c r="C21" s="205">
        <f>SUM(C22:C26)</f>
        <v>177</v>
      </c>
      <c r="D21" s="205">
        <f>SUM(D22:D26)</f>
        <v>163</v>
      </c>
      <c r="E21" s="205"/>
      <c r="F21" s="210" t="s">
        <v>465</v>
      </c>
      <c r="G21" s="207">
        <f>SUM(G22:G26)</f>
        <v>923</v>
      </c>
      <c r="H21" s="205">
        <f>SUM(H22:H26)</f>
        <v>475</v>
      </c>
      <c r="I21" s="205">
        <f>SUM(I22:I26)</f>
        <v>448</v>
      </c>
    </row>
    <row r="22" spans="1:9" ht="9" customHeight="1">
      <c r="A22" s="199">
        <v>10</v>
      </c>
      <c r="B22" s="208">
        <f t="shared" si="1"/>
        <v>59</v>
      </c>
      <c r="C22" s="209">
        <v>28</v>
      </c>
      <c r="D22" s="209">
        <v>31</v>
      </c>
      <c r="E22" s="205"/>
      <c r="F22" s="210">
        <v>70</v>
      </c>
      <c r="G22" s="208">
        <f>SUM(H22:I22)</f>
        <v>193</v>
      </c>
      <c r="H22" s="209">
        <v>88</v>
      </c>
      <c r="I22" s="209">
        <v>105</v>
      </c>
    </row>
    <row r="23" spans="1:9" ht="9" customHeight="1">
      <c r="A23" s="199">
        <v>11</v>
      </c>
      <c r="B23" s="208">
        <f t="shared" si="1"/>
        <v>64</v>
      </c>
      <c r="C23" s="209">
        <v>36</v>
      </c>
      <c r="D23" s="209">
        <v>28</v>
      </c>
      <c r="E23" s="205"/>
      <c r="F23" s="210">
        <v>71</v>
      </c>
      <c r="G23" s="208">
        <f>SUM(H23:I23)</f>
        <v>173</v>
      </c>
      <c r="H23" s="209">
        <v>82</v>
      </c>
      <c r="I23" s="209">
        <v>91</v>
      </c>
    </row>
    <row r="24" spans="1:9" ht="9" customHeight="1">
      <c r="A24" s="199">
        <v>12</v>
      </c>
      <c r="B24" s="208">
        <f t="shared" si="1"/>
        <v>69</v>
      </c>
      <c r="C24" s="209">
        <v>38</v>
      </c>
      <c r="D24" s="209">
        <v>31</v>
      </c>
      <c r="E24" s="205"/>
      <c r="F24" s="210">
        <v>72</v>
      </c>
      <c r="G24" s="208">
        <f>SUM(H24:I24)</f>
        <v>181</v>
      </c>
      <c r="H24" s="209">
        <v>96</v>
      </c>
      <c r="I24" s="209">
        <v>85</v>
      </c>
    </row>
    <row r="25" spans="1:9" ht="9" customHeight="1">
      <c r="A25" s="199">
        <v>13</v>
      </c>
      <c r="B25" s="208">
        <f t="shared" si="1"/>
        <v>62</v>
      </c>
      <c r="C25" s="209">
        <v>32</v>
      </c>
      <c r="D25" s="209">
        <v>30</v>
      </c>
      <c r="E25" s="205"/>
      <c r="F25" s="210">
        <v>73</v>
      </c>
      <c r="G25" s="208">
        <f>SUM(H25:I25)</f>
        <v>189</v>
      </c>
      <c r="H25" s="209">
        <v>103</v>
      </c>
      <c r="I25" s="209">
        <v>86</v>
      </c>
    </row>
    <row r="26" spans="1:9" ht="9" customHeight="1">
      <c r="A26" s="199">
        <v>14</v>
      </c>
      <c r="B26" s="208">
        <f t="shared" si="1"/>
        <v>86</v>
      </c>
      <c r="C26" s="209">
        <v>43</v>
      </c>
      <c r="D26" s="209">
        <v>43</v>
      </c>
      <c r="E26" s="205"/>
      <c r="F26" s="210">
        <v>74</v>
      </c>
      <c r="G26" s="208">
        <f>SUM(H26:I26)</f>
        <v>187</v>
      </c>
      <c r="H26" s="209">
        <v>106</v>
      </c>
      <c r="I26" s="209">
        <v>81</v>
      </c>
    </row>
    <row r="27" spans="1:9" ht="9" customHeight="1">
      <c r="A27" s="199"/>
      <c r="B27" s="207"/>
      <c r="C27" s="205"/>
      <c r="D27" s="205"/>
      <c r="E27" s="205"/>
      <c r="F27" s="210"/>
      <c r="G27" s="207"/>
      <c r="H27" s="205"/>
      <c r="I27" s="205"/>
    </row>
    <row r="28" spans="1:9" ht="9" customHeight="1">
      <c r="A28" s="199" t="s">
        <v>466</v>
      </c>
      <c r="B28" s="208">
        <f t="shared" ref="B28:B33" si="2">SUM(C28:D28)</f>
        <v>349</v>
      </c>
      <c r="C28" s="205">
        <f>SUM(C29:C33)</f>
        <v>187</v>
      </c>
      <c r="D28" s="205">
        <f>SUM(D29:D33)</f>
        <v>162</v>
      </c>
      <c r="E28" s="205"/>
      <c r="F28" s="210" t="s">
        <v>467</v>
      </c>
      <c r="G28" s="207">
        <f>SUM(G29:G33)</f>
        <v>683</v>
      </c>
      <c r="H28" s="205">
        <f>SUM(H29:H33)</f>
        <v>329</v>
      </c>
      <c r="I28" s="205">
        <f>SUM(I29:I33)</f>
        <v>354</v>
      </c>
    </row>
    <row r="29" spans="1:9" ht="9" customHeight="1">
      <c r="A29" s="199">
        <v>15</v>
      </c>
      <c r="B29" s="208">
        <f t="shared" si="2"/>
        <v>64</v>
      </c>
      <c r="C29" s="209">
        <v>34</v>
      </c>
      <c r="D29" s="209">
        <v>30</v>
      </c>
      <c r="E29" s="205"/>
      <c r="F29" s="210">
        <v>75</v>
      </c>
      <c r="G29" s="208">
        <f>SUM(H29:I29)</f>
        <v>198</v>
      </c>
      <c r="H29" s="209">
        <v>97</v>
      </c>
      <c r="I29" s="209">
        <v>101</v>
      </c>
    </row>
    <row r="30" spans="1:9" ht="9" customHeight="1">
      <c r="A30" s="199">
        <v>16</v>
      </c>
      <c r="B30" s="208">
        <f t="shared" si="2"/>
        <v>73</v>
      </c>
      <c r="C30" s="209">
        <v>41</v>
      </c>
      <c r="D30" s="209">
        <v>32</v>
      </c>
      <c r="E30" s="205"/>
      <c r="F30" s="210">
        <v>76</v>
      </c>
      <c r="G30" s="208">
        <f>SUM(H30:I30)</f>
        <v>175</v>
      </c>
      <c r="H30" s="209">
        <v>75</v>
      </c>
      <c r="I30" s="209">
        <v>100</v>
      </c>
    </row>
    <row r="31" spans="1:9" ht="9" customHeight="1">
      <c r="A31" s="199">
        <v>17</v>
      </c>
      <c r="B31" s="208">
        <f t="shared" si="2"/>
        <v>79</v>
      </c>
      <c r="C31" s="209">
        <v>49</v>
      </c>
      <c r="D31" s="209">
        <v>30</v>
      </c>
      <c r="E31" s="205"/>
      <c r="F31" s="210">
        <v>77</v>
      </c>
      <c r="G31" s="208">
        <f>SUM(H31:I31)</f>
        <v>123</v>
      </c>
      <c r="H31" s="209">
        <v>65</v>
      </c>
      <c r="I31" s="209">
        <v>58</v>
      </c>
    </row>
    <row r="32" spans="1:9" ht="9" customHeight="1">
      <c r="A32" s="199">
        <v>18</v>
      </c>
      <c r="B32" s="208">
        <f t="shared" si="2"/>
        <v>72</v>
      </c>
      <c r="C32" s="209">
        <v>31</v>
      </c>
      <c r="D32" s="209">
        <v>41</v>
      </c>
      <c r="E32" s="205"/>
      <c r="F32" s="210">
        <v>78</v>
      </c>
      <c r="G32" s="208">
        <f>SUM(H32:I32)</f>
        <v>89</v>
      </c>
      <c r="H32" s="209">
        <v>44</v>
      </c>
      <c r="I32" s="209">
        <v>45</v>
      </c>
    </row>
    <row r="33" spans="1:9" ht="9" customHeight="1">
      <c r="A33" s="199">
        <v>19</v>
      </c>
      <c r="B33" s="208">
        <f t="shared" si="2"/>
        <v>61</v>
      </c>
      <c r="C33" s="209">
        <v>32</v>
      </c>
      <c r="D33" s="209">
        <v>29</v>
      </c>
      <c r="E33" s="205"/>
      <c r="F33" s="210">
        <v>79</v>
      </c>
      <c r="G33" s="208">
        <f>SUM(H33:I33)</f>
        <v>98</v>
      </c>
      <c r="H33" s="209">
        <v>48</v>
      </c>
      <c r="I33" s="209">
        <v>50</v>
      </c>
    </row>
    <row r="34" spans="1:9" ht="9" customHeight="1">
      <c r="A34" s="199"/>
      <c r="B34" s="207"/>
      <c r="C34" s="205"/>
      <c r="D34" s="205"/>
      <c r="E34" s="205"/>
      <c r="F34" s="210"/>
      <c r="G34" s="207"/>
      <c r="H34" s="205"/>
      <c r="I34" s="205"/>
    </row>
    <row r="35" spans="1:9" ht="9" customHeight="1">
      <c r="A35" s="199" t="s">
        <v>468</v>
      </c>
      <c r="B35" s="207">
        <f>SUM(B36:B40)</f>
        <v>342</v>
      </c>
      <c r="C35" s="205">
        <f>SUM(C36:C40)</f>
        <v>187</v>
      </c>
      <c r="D35" s="205">
        <f>SUM(D36:D40)</f>
        <v>155</v>
      </c>
      <c r="E35" s="205"/>
      <c r="F35" s="210" t="s">
        <v>469</v>
      </c>
      <c r="G35" s="207">
        <f>SUM(G36:G40)</f>
        <v>494</v>
      </c>
      <c r="H35" s="205">
        <f>SUM(H36:H40)</f>
        <v>209</v>
      </c>
      <c r="I35" s="205">
        <f>SUM(I36:I40)</f>
        <v>285</v>
      </c>
    </row>
    <row r="36" spans="1:9" ht="9" customHeight="1">
      <c r="A36" s="199">
        <v>20</v>
      </c>
      <c r="B36" s="208">
        <f>SUM(C36:D36)</f>
        <v>62</v>
      </c>
      <c r="C36" s="209">
        <v>25</v>
      </c>
      <c r="D36" s="209">
        <v>37</v>
      </c>
      <c r="E36" s="205"/>
      <c r="F36" s="210">
        <v>80</v>
      </c>
      <c r="G36" s="208">
        <f>SUM(H36:I36)</f>
        <v>106</v>
      </c>
      <c r="H36" s="209">
        <v>55</v>
      </c>
      <c r="I36" s="209">
        <v>51</v>
      </c>
    </row>
    <row r="37" spans="1:9" ht="9" customHeight="1">
      <c r="A37" s="199">
        <v>21</v>
      </c>
      <c r="B37" s="208">
        <f>SUM(C37:D37)</f>
        <v>83</v>
      </c>
      <c r="C37" s="209">
        <v>56</v>
      </c>
      <c r="D37" s="209">
        <v>27</v>
      </c>
      <c r="E37" s="205"/>
      <c r="F37" s="210">
        <v>81</v>
      </c>
      <c r="G37" s="208">
        <f>SUM(H37:I37)</f>
        <v>103</v>
      </c>
      <c r="H37" s="209">
        <v>45</v>
      </c>
      <c r="I37" s="209">
        <v>58</v>
      </c>
    </row>
    <row r="38" spans="1:9" ht="9" customHeight="1">
      <c r="A38" s="199">
        <v>22</v>
      </c>
      <c r="B38" s="208">
        <f>SUM(C38:D38)</f>
        <v>62</v>
      </c>
      <c r="C38" s="209">
        <v>29</v>
      </c>
      <c r="D38" s="209">
        <v>33</v>
      </c>
      <c r="E38" s="205"/>
      <c r="F38" s="210">
        <v>82</v>
      </c>
      <c r="G38" s="208">
        <f>SUM(H38:I38)</f>
        <v>103</v>
      </c>
      <c r="H38" s="209">
        <v>40</v>
      </c>
      <c r="I38" s="209">
        <v>63</v>
      </c>
    </row>
    <row r="39" spans="1:9" ht="9" customHeight="1">
      <c r="A39" s="199">
        <v>23</v>
      </c>
      <c r="B39" s="208">
        <f>SUM(C39:D39)</f>
        <v>73</v>
      </c>
      <c r="C39" s="209">
        <v>40</v>
      </c>
      <c r="D39" s="209">
        <v>33</v>
      </c>
      <c r="E39" s="205"/>
      <c r="F39" s="210">
        <v>83</v>
      </c>
      <c r="G39" s="208">
        <f>SUM(H39:I39)</f>
        <v>99</v>
      </c>
      <c r="H39" s="209">
        <v>41</v>
      </c>
      <c r="I39" s="209">
        <v>58</v>
      </c>
    </row>
    <row r="40" spans="1:9" ht="9" customHeight="1">
      <c r="A40" s="210">
        <v>24</v>
      </c>
      <c r="B40" s="209">
        <f>SUM(C40:D40)</f>
        <v>62</v>
      </c>
      <c r="C40" s="209">
        <v>37</v>
      </c>
      <c r="D40" s="209">
        <v>25</v>
      </c>
      <c r="E40" s="205"/>
      <c r="F40" s="210">
        <v>84</v>
      </c>
      <c r="G40" s="208">
        <f>SUM(H40:I40)</f>
        <v>83</v>
      </c>
      <c r="H40" s="209">
        <v>28</v>
      </c>
      <c r="I40" s="209">
        <v>55</v>
      </c>
    </row>
    <row r="41" spans="1:9" ht="9" customHeight="1">
      <c r="A41" s="210"/>
      <c r="B41" s="205"/>
      <c r="C41" s="205"/>
      <c r="D41" s="205"/>
      <c r="E41" s="205"/>
      <c r="F41" s="210"/>
      <c r="G41" s="207"/>
      <c r="H41" s="205"/>
      <c r="I41" s="205"/>
    </row>
    <row r="42" spans="1:9" ht="9" customHeight="1">
      <c r="A42" s="210" t="s">
        <v>470</v>
      </c>
      <c r="B42" s="205">
        <f>SUM(B43:B47)</f>
        <v>264</v>
      </c>
      <c r="C42" s="205">
        <f>SUM(C43:C47)</f>
        <v>144</v>
      </c>
      <c r="D42" s="205">
        <f>SUM(D43:D47)</f>
        <v>120</v>
      </c>
      <c r="E42" s="205"/>
      <c r="F42" s="210" t="s">
        <v>471</v>
      </c>
      <c r="G42" s="207">
        <f>SUM(G43:G47)</f>
        <v>321</v>
      </c>
      <c r="H42" s="205">
        <f>SUM(H43:H47)</f>
        <v>114</v>
      </c>
      <c r="I42" s="205">
        <f>SUM(I43:I47)</f>
        <v>207</v>
      </c>
    </row>
    <row r="43" spans="1:9" ht="9" customHeight="1">
      <c r="A43" s="210">
        <v>25</v>
      </c>
      <c r="B43" s="209">
        <f>SUM(C43:D43)</f>
        <v>43</v>
      </c>
      <c r="C43" s="209">
        <v>23</v>
      </c>
      <c r="D43" s="209">
        <v>20</v>
      </c>
      <c r="E43" s="205"/>
      <c r="F43" s="210">
        <v>85</v>
      </c>
      <c r="G43" s="208">
        <f>SUM(H43:I43)</f>
        <v>66</v>
      </c>
      <c r="H43" s="209">
        <v>29</v>
      </c>
      <c r="I43" s="209">
        <v>37</v>
      </c>
    </row>
    <row r="44" spans="1:9" ht="9" customHeight="1">
      <c r="A44" s="210">
        <v>26</v>
      </c>
      <c r="B44" s="209">
        <f>SUM(C44:D44)</f>
        <v>59</v>
      </c>
      <c r="C44" s="209">
        <v>30</v>
      </c>
      <c r="D44" s="209">
        <v>29</v>
      </c>
      <c r="E44" s="205"/>
      <c r="F44" s="210">
        <v>86</v>
      </c>
      <c r="G44" s="208">
        <f>SUM(H44:I44)</f>
        <v>69</v>
      </c>
      <c r="H44" s="209">
        <v>28</v>
      </c>
      <c r="I44" s="209">
        <v>41</v>
      </c>
    </row>
    <row r="45" spans="1:9" ht="9" customHeight="1">
      <c r="A45" s="210">
        <v>27</v>
      </c>
      <c r="B45" s="209">
        <f>SUM(C45:D45)</f>
        <v>45</v>
      </c>
      <c r="C45" s="209">
        <v>21</v>
      </c>
      <c r="D45" s="209">
        <v>24</v>
      </c>
      <c r="E45" s="205"/>
      <c r="F45" s="210">
        <v>87</v>
      </c>
      <c r="G45" s="208">
        <f>SUM(H45:I45)</f>
        <v>75</v>
      </c>
      <c r="H45" s="209">
        <v>21</v>
      </c>
      <c r="I45" s="209">
        <v>54</v>
      </c>
    </row>
    <row r="46" spans="1:9" ht="9" customHeight="1">
      <c r="A46" s="210">
        <v>28</v>
      </c>
      <c r="B46" s="209">
        <f>SUM(C46:D46)</f>
        <v>58</v>
      </c>
      <c r="C46" s="209">
        <v>29</v>
      </c>
      <c r="D46" s="209">
        <v>29</v>
      </c>
      <c r="E46" s="205"/>
      <c r="F46" s="210">
        <v>88</v>
      </c>
      <c r="G46" s="208">
        <f>SUM(H46:I46)</f>
        <v>53</v>
      </c>
      <c r="H46" s="209">
        <v>16</v>
      </c>
      <c r="I46" s="209">
        <v>37</v>
      </c>
    </row>
    <row r="47" spans="1:9" ht="9" customHeight="1">
      <c r="A47" s="210">
        <v>29</v>
      </c>
      <c r="B47" s="209">
        <f>SUM(C47:D47)</f>
        <v>59</v>
      </c>
      <c r="C47" s="209">
        <v>41</v>
      </c>
      <c r="D47" s="209">
        <v>18</v>
      </c>
      <c r="E47" s="205"/>
      <c r="F47" s="210">
        <v>89</v>
      </c>
      <c r="G47" s="208">
        <f>SUM(H47:I47)</f>
        <v>58</v>
      </c>
      <c r="H47" s="209">
        <v>20</v>
      </c>
      <c r="I47" s="209">
        <v>38</v>
      </c>
    </row>
    <row r="48" spans="1:9" ht="9" customHeight="1">
      <c r="A48" s="210"/>
      <c r="B48" s="205"/>
      <c r="C48" s="205"/>
      <c r="D48" s="205"/>
      <c r="E48" s="205"/>
      <c r="F48" s="210"/>
      <c r="G48" s="207"/>
      <c r="H48" s="205"/>
      <c r="I48" s="205"/>
    </row>
    <row r="49" spans="1:9" ht="9" customHeight="1">
      <c r="A49" s="210" t="s">
        <v>472</v>
      </c>
      <c r="B49" s="205">
        <f>SUM(B50:B54)</f>
        <v>365</v>
      </c>
      <c r="C49" s="205">
        <f>SUM(C50:C54)</f>
        <v>195</v>
      </c>
      <c r="D49" s="205">
        <f>SUM(D50:D54)</f>
        <v>170</v>
      </c>
      <c r="E49" s="205"/>
      <c r="F49" s="210" t="s">
        <v>473</v>
      </c>
      <c r="G49" s="207">
        <f>SUM(G50:G54)</f>
        <v>164</v>
      </c>
      <c r="H49" s="205">
        <f>SUM(H50:H54)</f>
        <v>43</v>
      </c>
      <c r="I49" s="205">
        <f>SUM(I50:I54)</f>
        <v>121</v>
      </c>
    </row>
    <row r="50" spans="1:9" ht="9" customHeight="1">
      <c r="A50" s="210">
        <v>30</v>
      </c>
      <c r="B50" s="209">
        <f>SUM(C50:D50)</f>
        <v>54</v>
      </c>
      <c r="C50" s="209">
        <v>29</v>
      </c>
      <c r="D50" s="209">
        <v>25</v>
      </c>
      <c r="E50" s="205"/>
      <c r="F50" s="210">
        <v>90</v>
      </c>
      <c r="G50" s="208">
        <f>SUM(H50:I50)</f>
        <v>36</v>
      </c>
      <c r="H50" s="209">
        <v>14</v>
      </c>
      <c r="I50" s="209">
        <v>22</v>
      </c>
    </row>
    <row r="51" spans="1:9" ht="9" customHeight="1">
      <c r="A51" s="210">
        <v>31</v>
      </c>
      <c r="B51" s="209">
        <f>SUM(C51:D51)</f>
        <v>71</v>
      </c>
      <c r="C51" s="209">
        <v>45</v>
      </c>
      <c r="D51" s="209">
        <v>26</v>
      </c>
      <c r="E51" s="205"/>
      <c r="F51" s="210">
        <v>91</v>
      </c>
      <c r="G51" s="208">
        <f>SUM(H51:I51)</f>
        <v>36</v>
      </c>
      <c r="H51" s="209">
        <v>9</v>
      </c>
      <c r="I51" s="209">
        <v>27</v>
      </c>
    </row>
    <row r="52" spans="1:9" ht="9" customHeight="1">
      <c r="A52" s="210">
        <v>32</v>
      </c>
      <c r="B52" s="209">
        <f>SUM(C52:D52)</f>
        <v>78</v>
      </c>
      <c r="C52" s="209">
        <v>41</v>
      </c>
      <c r="D52" s="209">
        <v>37</v>
      </c>
      <c r="E52" s="205"/>
      <c r="F52" s="210">
        <v>92</v>
      </c>
      <c r="G52" s="208">
        <f>SUM(H52:I52)</f>
        <v>35</v>
      </c>
      <c r="H52" s="209">
        <v>10</v>
      </c>
      <c r="I52" s="209">
        <v>25</v>
      </c>
    </row>
    <row r="53" spans="1:9" ht="9" customHeight="1">
      <c r="A53" s="199">
        <v>33</v>
      </c>
      <c r="B53" s="208">
        <f>SUM(C53:D53)</f>
        <v>83</v>
      </c>
      <c r="C53" s="209">
        <v>45</v>
      </c>
      <c r="D53" s="209">
        <v>38</v>
      </c>
      <c r="E53" s="205"/>
      <c r="F53" s="210">
        <v>93</v>
      </c>
      <c r="G53" s="208">
        <f>SUM(H53:I53)</f>
        <v>32</v>
      </c>
      <c r="H53" s="209">
        <v>6</v>
      </c>
      <c r="I53" s="209">
        <v>26</v>
      </c>
    </row>
    <row r="54" spans="1:9" ht="9" customHeight="1">
      <c r="A54" s="199">
        <v>34</v>
      </c>
      <c r="B54" s="208">
        <f>SUM(C54:D54)</f>
        <v>79</v>
      </c>
      <c r="C54" s="209">
        <v>35</v>
      </c>
      <c r="D54" s="209">
        <v>44</v>
      </c>
      <c r="E54" s="205"/>
      <c r="F54" s="210">
        <v>94</v>
      </c>
      <c r="G54" s="208">
        <f>SUM(H54:I54)</f>
        <v>25</v>
      </c>
      <c r="H54" s="209">
        <v>4</v>
      </c>
      <c r="I54" s="209">
        <v>21</v>
      </c>
    </row>
    <row r="55" spans="1:9" ht="9" customHeight="1">
      <c r="A55" s="199"/>
      <c r="B55" s="207"/>
      <c r="C55" s="205"/>
      <c r="D55" s="205"/>
      <c r="E55" s="205"/>
      <c r="F55" s="210"/>
      <c r="G55" s="207"/>
      <c r="H55" s="205"/>
      <c r="I55" s="205"/>
    </row>
    <row r="56" spans="1:9" ht="9" customHeight="1">
      <c r="A56" s="199" t="s">
        <v>474</v>
      </c>
      <c r="B56" s="207">
        <f>SUM(B57:B61)</f>
        <v>433</v>
      </c>
      <c r="C56" s="205">
        <f>SUM(C57:C61)</f>
        <v>222</v>
      </c>
      <c r="D56" s="205">
        <f>SUM(D57:D61)</f>
        <v>211</v>
      </c>
      <c r="E56" s="205"/>
      <c r="F56" s="210" t="s">
        <v>475</v>
      </c>
      <c r="G56" s="207">
        <f>SUM(G57:G61)</f>
        <v>83</v>
      </c>
      <c r="H56" s="205">
        <f>SUM(H57:H61)</f>
        <v>18</v>
      </c>
      <c r="I56" s="205">
        <f>SUM(I57:I61)</f>
        <v>65</v>
      </c>
    </row>
    <row r="57" spans="1:9" ht="9" customHeight="1">
      <c r="A57" s="199">
        <v>35</v>
      </c>
      <c r="B57" s="208">
        <f t="shared" ref="B57:B62" si="3">SUM(C57:D57)</f>
        <v>74</v>
      </c>
      <c r="C57" s="209">
        <v>41</v>
      </c>
      <c r="D57" s="209">
        <v>33</v>
      </c>
      <c r="E57" s="205"/>
      <c r="F57" s="210">
        <v>95</v>
      </c>
      <c r="G57" s="208">
        <f>SUM(H57:I57)</f>
        <v>21</v>
      </c>
      <c r="H57" s="209">
        <v>2</v>
      </c>
      <c r="I57" s="209">
        <v>19</v>
      </c>
    </row>
    <row r="58" spans="1:9" ht="9" customHeight="1">
      <c r="A58" s="199">
        <v>36</v>
      </c>
      <c r="B58" s="208">
        <f t="shared" si="3"/>
        <v>88</v>
      </c>
      <c r="C58" s="209">
        <v>46</v>
      </c>
      <c r="D58" s="209">
        <v>42</v>
      </c>
      <c r="E58" s="205"/>
      <c r="F58" s="210">
        <v>96</v>
      </c>
      <c r="G58" s="208">
        <f>SUM(H58:I58)</f>
        <v>26</v>
      </c>
      <c r="H58" s="235">
        <v>8</v>
      </c>
      <c r="I58" s="209">
        <v>18</v>
      </c>
    </row>
    <row r="59" spans="1:9" ht="9" customHeight="1">
      <c r="A59" s="199">
        <v>37</v>
      </c>
      <c r="B59" s="208">
        <f t="shared" si="3"/>
        <v>84</v>
      </c>
      <c r="C59" s="209">
        <v>43</v>
      </c>
      <c r="D59" s="209">
        <v>41</v>
      </c>
      <c r="E59" s="205"/>
      <c r="F59" s="210">
        <v>97</v>
      </c>
      <c r="G59" s="208">
        <f>SUM(H59:I59)</f>
        <v>17</v>
      </c>
      <c r="H59" s="235">
        <v>5</v>
      </c>
      <c r="I59" s="209">
        <v>12</v>
      </c>
    </row>
    <row r="60" spans="1:9" ht="9" customHeight="1">
      <c r="A60" s="199">
        <v>38</v>
      </c>
      <c r="B60" s="208">
        <f t="shared" si="3"/>
        <v>93</v>
      </c>
      <c r="C60" s="209">
        <v>44</v>
      </c>
      <c r="D60" s="209">
        <v>49</v>
      </c>
      <c r="E60" s="205"/>
      <c r="F60" s="210">
        <v>98</v>
      </c>
      <c r="G60" s="208">
        <f>SUM(H60:I60)</f>
        <v>15</v>
      </c>
      <c r="H60" s="235">
        <v>2</v>
      </c>
      <c r="I60" s="209">
        <v>13</v>
      </c>
    </row>
    <row r="61" spans="1:9" ht="9" customHeight="1">
      <c r="A61" s="199">
        <v>39</v>
      </c>
      <c r="B61" s="208">
        <f t="shared" si="3"/>
        <v>94</v>
      </c>
      <c r="C61" s="209">
        <v>48</v>
      </c>
      <c r="D61" s="209">
        <v>46</v>
      </c>
      <c r="E61" s="205"/>
      <c r="F61" s="210">
        <v>99</v>
      </c>
      <c r="G61" s="213">
        <f>SUM(H61:I61)</f>
        <v>4</v>
      </c>
      <c r="H61" s="215">
        <v>1</v>
      </c>
      <c r="I61" s="211">
        <v>3</v>
      </c>
    </row>
    <row r="62" spans="1:9" ht="9" customHeight="1">
      <c r="A62" s="199"/>
      <c r="B62" s="208">
        <f t="shared" si="3"/>
        <v>0</v>
      </c>
      <c r="C62" s="205"/>
      <c r="D62" s="205"/>
      <c r="E62" s="205"/>
      <c r="F62" s="210"/>
      <c r="G62" s="233"/>
      <c r="H62" s="215"/>
      <c r="I62" s="214"/>
    </row>
    <row r="63" spans="1:9" ht="9" customHeight="1">
      <c r="A63" s="199" t="s">
        <v>476</v>
      </c>
      <c r="B63" s="207">
        <f>SUM(B64:B68)</f>
        <v>456</v>
      </c>
      <c r="C63" s="205">
        <f>SUM(C64:C68)</f>
        <v>238</v>
      </c>
      <c r="D63" s="205">
        <f>SUM(D64:D68)</f>
        <v>218</v>
      </c>
      <c r="E63" s="205"/>
      <c r="F63" s="210" t="s">
        <v>477</v>
      </c>
      <c r="G63" s="233">
        <f>SUM(G64:G68)</f>
        <v>16</v>
      </c>
      <c r="H63" s="214">
        <f>SUM(H64:H68)</f>
        <v>2</v>
      </c>
      <c r="I63" s="214">
        <f>SUM(I64:I68)</f>
        <v>14</v>
      </c>
    </row>
    <row r="64" spans="1:9" ht="9" customHeight="1">
      <c r="A64" s="199">
        <v>40</v>
      </c>
      <c r="B64" s="208">
        <f>SUM(C64:D64)</f>
        <v>86</v>
      </c>
      <c r="C64" s="209">
        <v>43</v>
      </c>
      <c r="D64" s="209">
        <v>43</v>
      </c>
      <c r="E64" s="205"/>
      <c r="F64" s="210">
        <v>100</v>
      </c>
      <c r="G64" s="213">
        <f>SUM(H64:I64)</f>
        <v>7</v>
      </c>
      <c r="H64" s="215">
        <v>0</v>
      </c>
      <c r="I64" s="211">
        <v>7</v>
      </c>
    </row>
    <row r="65" spans="1:9" ht="9" customHeight="1">
      <c r="A65" s="199">
        <v>41</v>
      </c>
      <c r="B65" s="208">
        <f>SUM(C65:D65)</f>
        <v>96</v>
      </c>
      <c r="C65" s="209">
        <v>56</v>
      </c>
      <c r="D65" s="209">
        <v>40</v>
      </c>
      <c r="E65" s="205"/>
      <c r="F65" s="210">
        <v>101</v>
      </c>
      <c r="G65" s="213">
        <f t="shared" ref="G65:G75" si="4">SUM(H65:I65)</f>
        <v>5</v>
      </c>
      <c r="H65" s="215">
        <v>1</v>
      </c>
      <c r="I65" s="215">
        <v>4</v>
      </c>
    </row>
    <row r="66" spans="1:9" ht="9" customHeight="1">
      <c r="A66" s="199">
        <v>42</v>
      </c>
      <c r="B66" s="208">
        <f>SUM(C66:D66)</f>
        <v>87</v>
      </c>
      <c r="C66" s="209">
        <v>47</v>
      </c>
      <c r="D66" s="209">
        <v>40</v>
      </c>
      <c r="E66" s="205"/>
      <c r="F66" s="210">
        <v>102</v>
      </c>
      <c r="G66" s="213">
        <f t="shared" si="4"/>
        <v>4</v>
      </c>
      <c r="H66" s="215">
        <v>1</v>
      </c>
      <c r="I66" s="215">
        <v>3</v>
      </c>
    </row>
    <row r="67" spans="1:9" ht="9" customHeight="1">
      <c r="A67" s="199">
        <v>43</v>
      </c>
      <c r="B67" s="208">
        <f>SUM(C67:D67)</f>
        <v>79</v>
      </c>
      <c r="C67" s="209">
        <v>42</v>
      </c>
      <c r="D67" s="209">
        <v>37</v>
      </c>
      <c r="E67" s="205"/>
      <c r="F67" s="210">
        <v>103</v>
      </c>
      <c r="G67" s="213">
        <f t="shared" si="4"/>
        <v>0</v>
      </c>
      <c r="H67" s="215">
        <v>0</v>
      </c>
      <c r="I67" s="215">
        <v>0</v>
      </c>
    </row>
    <row r="68" spans="1:9" ht="9" customHeight="1">
      <c r="A68" s="199">
        <v>44</v>
      </c>
      <c r="B68" s="208">
        <f>SUM(C68:D68)</f>
        <v>108</v>
      </c>
      <c r="C68" s="209">
        <v>50</v>
      </c>
      <c r="D68" s="209">
        <v>58</v>
      </c>
      <c r="E68" s="205"/>
      <c r="F68" s="210">
        <v>104</v>
      </c>
      <c r="G68" s="213">
        <f t="shared" si="4"/>
        <v>0</v>
      </c>
      <c r="H68" s="215">
        <v>0</v>
      </c>
      <c r="I68" s="215">
        <v>0</v>
      </c>
    </row>
    <row r="69" spans="1:9" ht="9" customHeight="1">
      <c r="A69" s="199"/>
      <c r="B69" s="207"/>
      <c r="C69" s="205"/>
      <c r="D69" s="205"/>
      <c r="E69" s="205"/>
      <c r="F69" s="210"/>
      <c r="G69" s="213"/>
      <c r="H69" s="215"/>
      <c r="I69" s="214"/>
    </row>
    <row r="70" spans="1:9" ht="9" customHeight="1">
      <c r="A70" s="199" t="s">
        <v>478</v>
      </c>
      <c r="B70" s="207">
        <f>SUM(B71:B75)</f>
        <v>502</v>
      </c>
      <c r="C70" s="205">
        <f>SUM(C71:C75)</f>
        <v>251</v>
      </c>
      <c r="D70" s="205">
        <f>SUM(D71:D75)</f>
        <v>251</v>
      </c>
      <c r="E70" s="205"/>
      <c r="F70" s="210" t="s">
        <v>479</v>
      </c>
      <c r="G70" s="213">
        <f>SUM(G71:G75)</f>
        <v>0</v>
      </c>
      <c r="H70" s="211">
        <f>SUM(H71:H75)</f>
        <v>0</v>
      </c>
      <c r="I70" s="211">
        <f t="shared" ref="I70" si="5">SUM(I71:I75)</f>
        <v>0</v>
      </c>
    </row>
    <row r="71" spans="1:9" ht="9" customHeight="1">
      <c r="A71" s="199">
        <v>45</v>
      </c>
      <c r="B71" s="208">
        <f>SUM(C71:D71)</f>
        <v>109</v>
      </c>
      <c r="C71" s="209">
        <v>63</v>
      </c>
      <c r="D71" s="209">
        <v>46</v>
      </c>
      <c r="E71" s="205"/>
      <c r="F71" s="210">
        <v>105</v>
      </c>
      <c r="G71" s="213">
        <f t="shared" si="4"/>
        <v>0</v>
      </c>
      <c r="H71" s="215">
        <v>0</v>
      </c>
      <c r="I71" s="215">
        <v>0</v>
      </c>
    </row>
    <row r="72" spans="1:9" ht="9" customHeight="1">
      <c r="A72" s="199">
        <v>46</v>
      </c>
      <c r="B72" s="208">
        <f>SUM(C72:D72)</f>
        <v>97</v>
      </c>
      <c r="C72" s="209">
        <v>45</v>
      </c>
      <c r="D72" s="209">
        <v>52</v>
      </c>
      <c r="E72" s="205"/>
      <c r="F72" s="210">
        <v>106</v>
      </c>
      <c r="G72" s="213">
        <f t="shared" si="4"/>
        <v>0</v>
      </c>
      <c r="H72" s="215">
        <v>0</v>
      </c>
      <c r="I72" s="215">
        <v>0</v>
      </c>
    </row>
    <row r="73" spans="1:9" ht="9" customHeight="1">
      <c r="A73" s="199">
        <v>47</v>
      </c>
      <c r="B73" s="208">
        <f>SUM(C73:D73)</f>
        <v>114</v>
      </c>
      <c r="C73" s="209">
        <v>50</v>
      </c>
      <c r="D73" s="209">
        <v>64</v>
      </c>
      <c r="E73" s="205"/>
      <c r="F73" s="210">
        <v>107</v>
      </c>
      <c r="G73" s="213">
        <f t="shared" si="4"/>
        <v>0</v>
      </c>
      <c r="H73" s="215">
        <v>0</v>
      </c>
      <c r="I73" s="215">
        <v>0</v>
      </c>
    </row>
    <row r="74" spans="1:9" ht="9" customHeight="1">
      <c r="A74" s="199">
        <v>48</v>
      </c>
      <c r="B74" s="208">
        <f>SUM(C74:D74)</f>
        <v>80</v>
      </c>
      <c r="C74" s="209">
        <v>38</v>
      </c>
      <c r="D74" s="209">
        <v>42</v>
      </c>
      <c r="E74" s="205"/>
      <c r="F74" s="210">
        <v>108</v>
      </c>
      <c r="G74" s="213">
        <f t="shared" si="4"/>
        <v>0</v>
      </c>
      <c r="H74" s="215">
        <v>0</v>
      </c>
      <c r="I74" s="215">
        <v>0</v>
      </c>
    </row>
    <row r="75" spans="1:9" ht="9" customHeight="1">
      <c r="A75" s="199">
        <v>49</v>
      </c>
      <c r="B75" s="208">
        <f>SUM(C75:D75)</f>
        <v>102</v>
      </c>
      <c r="C75" s="209">
        <v>55</v>
      </c>
      <c r="D75" s="209">
        <v>47</v>
      </c>
      <c r="E75" s="205"/>
      <c r="F75" s="210">
        <v>109</v>
      </c>
      <c r="G75" s="213">
        <f t="shared" si="4"/>
        <v>0</v>
      </c>
      <c r="H75" s="215">
        <v>0</v>
      </c>
      <c r="I75" s="215">
        <v>0</v>
      </c>
    </row>
    <row r="76" spans="1:9" ht="9" customHeight="1">
      <c r="A76" s="199"/>
      <c r="B76" s="207"/>
      <c r="C76" s="205"/>
      <c r="D76" s="205"/>
      <c r="E76" s="205"/>
      <c r="F76" s="210"/>
      <c r="G76" s="205"/>
      <c r="H76" s="235"/>
      <c r="I76" s="205"/>
    </row>
    <row r="77" spans="1:9" ht="9" customHeight="1">
      <c r="A77" s="199" t="s">
        <v>480</v>
      </c>
      <c r="B77" s="207">
        <f>SUM(B78:B82)</f>
        <v>550</v>
      </c>
      <c r="C77" s="205">
        <f>SUM(C78:C82)</f>
        <v>267</v>
      </c>
      <c r="D77" s="205">
        <f>SUM(D78:D82)</f>
        <v>283</v>
      </c>
      <c r="E77" s="205"/>
      <c r="F77" s="216"/>
      <c r="G77" s="205"/>
      <c r="H77" s="205"/>
      <c r="I77" s="205"/>
    </row>
    <row r="78" spans="1:9" ht="9" customHeight="1">
      <c r="A78" s="199">
        <v>50</v>
      </c>
      <c r="B78" s="208">
        <f>SUM(C78:D78)</f>
        <v>116</v>
      </c>
      <c r="C78" s="209">
        <v>53</v>
      </c>
      <c r="D78" s="209">
        <v>63</v>
      </c>
      <c r="E78" s="205"/>
      <c r="F78" s="217" t="s">
        <v>458</v>
      </c>
      <c r="G78" s="218"/>
      <c r="H78" s="218"/>
      <c r="I78" s="218"/>
    </row>
    <row r="79" spans="1:9" ht="9" customHeight="1">
      <c r="A79" s="199">
        <v>51</v>
      </c>
      <c r="B79" s="208">
        <f>SUM(C79:D79)</f>
        <v>112</v>
      </c>
      <c r="C79" s="209">
        <v>59</v>
      </c>
      <c r="D79" s="209">
        <v>53</v>
      </c>
      <c r="E79" s="205"/>
      <c r="F79" s="210" t="s">
        <v>481</v>
      </c>
      <c r="G79" s="205">
        <f>SUM(B7+B14+B21)</f>
        <v>802</v>
      </c>
      <c r="H79" s="205">
        <f>SUM(C7+C14+C21)</f>
        <v>400</v>
      </c>
      <c r="I79" s="205">
        <f>SUM(D7+D14+D21)</f>
        <v>402</v>
      </c>
    </row>
    <row r="80" spans="1:9" ht="9" customHeight="1">
      <c r="A80" s="199">
        <v>52</v>
      </c>
      <c r="B80" s="208">
        <f>SUM(C80:D80)</f>
        <v>106</v>
      </c>
      <c r="C80" s="209">
        <v>46</v>
      </c>
      <c r="D80" s="209">
        <v>60</v>
      </c>
      <c r="E80" s="205"/>
      <c r="F80" s="210" t="s">
        <v>482</v>
      </c>
      <c r="G80" s="221">
        <f>G79/B5</f>
        <v>9.1312763292724586E-2</v>
      </c>
      <c r="H80" s="221">
        <f>H79/C5</f>
        <v>9.4674556213017749E-2</v>
      </c>
      <c r="I80" s="221">
        <f>I79/D5</f>
        <v>8.8196577446248356E-2</v>
      </c>
    </row>
    <row r="81" spans="1:9" ht="9" customHeight="1">
      <c r="A81" s="199">
        <v>53</v>
      </c>
      <c r="B81" s="208">
        <f>SUM(C81:D81)</f>
        <v>106</v>
      </c>
      <c r="C81" s="209">
        <v>50</v>
      </c>
      <c r="D81" s="209">
        <v>56</v>
      </c>
      <c r="E81" s="205"/>
      <c r="F81" s="210"/>
      <c r="G81" s="205"/>
      <c r="H81" s="205"/>
      <c r="I81" s="205"/>
    </row>
    <row r="82" spans="1:9" ht="9" customHeight="1">
      <c r="A82" s="199">
        <v>54</v>
      </c>
      <c r="B82" s="208">
        <f>SUM(C82:D82)</f>
        <v>110</v>
      </c>
      <c r="C82" s="209">
        <v>59</v>
      </c>
      <c r="D82" s="209">
        <v>51</v>
      </c>
      <c r="E82" s="205"/>
      <c r="F82" s="217" t="s">
        <v>458</v>
      </c>
      <c r="G82" s="218"/>
      <c r="H82" s="218"/>
      <c r="I82" s="218"/>
    </row>
    <row r="83" spans="1:9" ht="9" customHeight="1">
      <c r="A83" s="199"/>
      <c r="B83" s="207"/>
      <c r="C83" s="205"/>
      <c r="D83" s="205"/>
      <c r="E83" s="205"/>
      <c r="F83" s="210" t="s">
        <v>481</v>
      </c>
      <c r="G83" s="205">
        <f>SUM(B28+B35+B42+B49+B56+B63+B70+B77+B84+G7)</f>
        <v>4486</v>
      </c>
      <c r="H83" s="205">
        <f>SUM(C28+C35+C42+C49+C56+C63+C70+C77+C84+H7)</f>
        <v>2250</v>
      </c>
      <c r="I83" s="205">
        <f>SUM(D28+D35+D42+D49+D56+D63+D70+D77+D84+I7)</f>
        <v>2236</v>
      </c>
    </row>
    <row r="84" spans="1:9" ht="9" customHeight="1">
      <c r="A84" s="199" t="s">
        <v>483</v>
      </c>
      <c r="B84" s="207">
        <f>SUM(B85:B89)</f>
        <v>560</v>
      </c>
      <c r="C84" s="205">
        <f>SUM(C85:C89)</f>
        <v>254</v>
      </c>
      <c r="D84" s="205">
        <f>SUM(D85:D89)</f>
        <v>306</v>
      </c>
      <c r="E84" s="205"/>
      <c r="F84" s="210" t="s">
        <v>484</v>
      </c>
      <c r="G84" s="221">
        <f>G83/B5</f>
        <v>0.51075942160992827</v>
      </c>
      <c r="H84" s="221">
        <f>H83/C5</f>
        <v>0.53254437869822491</v>
      </c>
      <c r="I84" s="221">
        <f>I83/D5</f>
        <v>0.49056603773584906</v>
      </c>
    </row>
    <row r="85" spans="1:9" ht="9" customHeight="1">
      <c r="A85" s="199">
        <v>55</v>
      </c>
      <c r="B85" s="208">
        <f>SUM(C85:D85)</f>
        <v>92</v>
      </c>
      <c r="C85" s="209">
        <v>37</v>
      </c>
      <c r="D85" s="209">
        <v>55</v>
      </c>
      <c r="E85" s="205"/>
      <c r="F85" s="223"/>
      <c r="G85" s="224"/>
      <c r="H85" s="224"/>
      <c r="I85" s="224"/>
    </row>
    <row r="86" spans="1:9" ht="9" customHeight="1">
      <c r="A86" s="199">
        <v>56</v>
      </c>
      <c r="B86" s="208">
        <f>SUM(C86:D86)</f>
        <v>125</v>
      </c>
      <c r="C86" s="209">
        <v>64</v>
      </c>
      <c r="D86" s="209">
        <v>61</v>
      </c>
      <c r="E86" s="205"/>
      <c r="F86" s="210" t="s">
        <v>458</v>
      </c>
      <c r="G86" s="205"/>
      <c r="H86" s="205"/>
      <c r="I86" s="205"/>
    </row>
    <row r="87" spans="1:9" ht="9" customHeight="1">
      <c r="A87" s="199">
        <v>57</v>
      </c>
      <c r="B87" s="208">
        <f>SUM(C87:D87)</f>
        <v>101</v>
      </c>
      <c r="C87" s="209">
        <v>41</v>
      </c>
      <c r="D87" s="209">
        <v>60</v>
      </c>
      <c r="E87" s="205"/>
      <c r="F87" s="210" t="s">
        <v>481</v>
      </c>
      <c r="G87" s="205">
        <f>SUM(G14+G21+G28+G35+G42+G49+G56+G63+G70)</f>
        <v>3495</v>
      </c>
      <c r="H87" s="205">
        <f>SUM(H14+H21+H28+H35+H42+H49+H56+H63+H70)</f>
        <v>1575</v>
      </c>
      <c r="I87" s="205">
        <f>SUM(I14+I21+I28+I35+I42+I49+I56+I63+I70)</f>
        <v>1920</v>
      </c>
    </row>
    <row r="88" spans="1:9" ht="9" customHeight="1">
      <c r="A88" s="199">
        <v>58</v>
      </c>
      <c r="B88" s="208">
        <f>SUM(C88:D88)</f>
        <v>118</v>
      </c>
      <c r="C88" s="209">
        <v>54</v>
      </c>
      <c r="D88" s="209">
        <v>64</v>
      </c>
      <c r="E88" s="205"/>
      <c r="F88" s="210" t="s">
        <v>485</v>
      </c>
      <c r="G88" s="221">
        <f>G87/B5</f>
        <v>0.39792781509734715</v>
      </c>
      <c r="H88" s="221">
        <f>H87/C5</f>
        <v>0.37278106508875741</v>
      </c>
      <c r="I88" s="221">
        <f>I87/D5</f>
        <v>0.42123738481790257</v>
      </c>
    </row>
    <row r="89" spans="1:9" ht="9" customHeight="1">
      <c r="A89" s="226">
        <v>59</v>
      </c>
      <c r="B89" s="227">
        <f>SUM(C89:D89)</f>
        <v>124</v>
      </c>
      <c r="C89" s="228">
        <v>58</v>
      </c>
      <c r="D89" s="228">
        <v>66</v>
      </c>
      <c r="E89" s="205"/>
      <c r="F89" s="229"/>
      <c r="G89" s="230"/>
      <c r="H89" s="230"/>
      <c r="I89" s="230"/>
    </row>
    <row r="92" spans="1:9">
      <c r="G92" s="189">
        <f>+G79+G83+G87</f>
        <v>8783</v>
      </c>
      <c r="H92" s="189">
        <f>+H79+H83+H87</f>
        <v>4225</v>
      </c>
      <c r="I92" s="189">
        <f>+I79+I83+I87</f>
        <v>4558</v>
      </c>
    </row>
  </sheetData>
  <mergeCells count="1">
    <mergeCell ref="H2:I3"/>
  </mergeCells>
  <phoneticPr fontId="3"/>
  <conditionalFormatting sqref="C8:D12">
    <cfRule type="containsBlanks" dxfId="171" priority="7" stopIfTrue="1">
      <formula>LEN(TRIM(C8))=0</formula>
    </cfRule>
  </conditionalFormatting>
  <conditionalFormatting sqref="C15:D19">
    <cfRule type="containsBlanks" dxfId="170" priority="6" stopIfTrue="1">
      <formula>LEN(TRIM(C15))=0</formula>
    </cfRule>
  </conditionalFormatting>
  <conditionalFormatting sqref="C22:D26 C29:D33 C36:D40 C43:D47">
    <cfRule type="containsBlanks" dxfId="169" priority="5" stopIfTrue="1">
      <formula>LEN(TRIM(C22))=0</formula>
    </cfRule>
  </conditionalFormatting>
  <conditionalFormatting sqref="C71:D75 C64:D68 C57:D61 C50:D54">
    <cfRule type="containsBlanks" dxfId="168" priority="4" stopIfTrue="1">
      <formula>LEN(TRIM(C50))=0</formula>
    </cfRule>
  </conditionalFormatting>
  <conditionalFormatting sqref="C78:D82 C85:D89">
    <cfRule type="containsBlanks" dxfId="167" priority="3" stopIfTrue="1">
      <formula>LEN(TRIM(C78))=0</formula>
    </cfRule>
  </conditionalFormatting>
  <conditionalFormatting sqref="H8:I12 H15:I19 H22:I26 H29:I33 H36:I40">
    <cfRule type="containsBlanks" dxfId="166" priority="2" stopIfTrue="1">
      <formula>LEN(TRIM(H8))=0</formula>
    </cfRule>
  </conditionalFormatting>
  <conditionalFormatting sqref="H43:I47 H50:I54 H57:I61 H64:I68 H71:I75">
    <cfRule type="containsBlanks" dxfId="165" priority="1">
      <formula>LEN(TRIM(H43))=0</formula>
    </cfRule>
  </conditionalFormatting>
  <printOptions horizontalCentered="1"/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E8F4-9F64-43BA-8E20-28199717133B}">
  <dimension ref="A1:W36"/>
  <sheetViews>
    <sheetView showGridLines="0" view="pageBreakPreview" zoomScaleNormal="100" zoomScaleSheetLayoutView="100" workbookViewId="0"/>
  </sheetViews>
  <sheetFormatPr defaultColWidth="18.375" defaultRowHeight="12"/>
  <cols>
    <col min="1" max="1" width="10.875" style="245" customWidth="1"/>
    <col min="2" max="11" width="7.75" style="245" customWidth="1"/>
    <col min="12" max="12" width="11.5" style="245" customWidth="1"/>
    <col min="13" max="22" width="7.25" style="245" customWidth="1"/>
    <col min="23" max="23" width="8.125" style="245" customWidth="1"/>
    <col min="24" max="16384" width="18.375" style="245"/>
  </cols>
  <sheetData>
    <row r="1" spans="1:23" s="242" customFormat="1" ht="37.5" customHeight="1">
      <c r="A1" s="241" t="s">
        <v>494</v>
      </c>
      <c r="B1" s="241"/>
      <c r="V1" s="243" t="s">
        <v>495</v>
      </c>
      <c r="W1" s="243"/>
    </row>
    <row r="2" spans="1:23" ht="18.75" customHeight="1">
      <c r="A2" s="244" t="s">
        <v>496</v>
      </c>
      <c r="B2" s="244"/>
    </row>
    <row r="3" spans="1:23" ht="11.25" customHeight="1">
      <c r="A3" s="244"/>
      <c r="B3" s="244"/>
    </row>
    <row r="4" spans="1:23" ht="18.75" customHeight="1">
      <c r="A4" s="246" t="s">
        <v>497</v>
      </c>
      <c r="B4" s="247"/>
      <c r="D4" s="248"/>
      <c r="E4" s="248"/>
      <c r="F4" s="248"/>
      <c r="G4" s="248"/>
      <c r="H4" s="248"/>
      <c r="I4" s="249"/>
      <c r="J4" s="250"/>
      <c r="K4" s="251" t="s">
        <v>498</v>
      </c>
      <c r="L4" s="245" t="s">
        <v>499</v>
      </c>
      <c r="V4" s="252" t="s">
        <v>500</v>
      </c>
    </row>
    <row r="5" spans="1:23" s="258" customFormat="1" ht="21" customHeight="1">
      <c r="A5" s="253"/>
      <c r="B5" s="254" t="s">
        <v>501</v>
      </c>
      <c r="C5" s="254" t="s">
        <v>502</v>
      </c>
      <c r="D5" s="254" t="s">
        <v>503</v>
      </c>
      <c r="E5" s="254" t="s">
        <v>504</v>
      </c>
      <c r="F5" s="254" t="s">
        <v>505</v>
      </c>
      <c r="G5" s="255" t="s">
        <v>506</v>
      </c>
      <c r="H5" s="255" t="s">
        <v>507</v>
      </c>
      <c r="I5" s="255" t="s">
        <v>508</v>
      </c>
      <c r="J5" s="255" t="s">
        <v>509</v>
      </c>
      <c r="K5" s="256" t="s">
        <v>510</v>
      </c>
      <c r="L5" s="253" t="s">
        <v>511</v>
      </c>
      <c r="M5" s="257" t="s">
        <v>501</v>
      </c>
      <c r="N5" s="254" t="s">
        <v>512</v>
      </c>
      <c r="O5" s="257" t="s">
        <v>513</v>
      </c>
      <c r="P5" s="254" t="s">
        <v>514</v>
      </c>
      <c r="Q5" s="254" t="s">
        <v>505</v>
      </c>
      <c r="R5" s="257" t="s">
        <v>515</v>
      </c>
      <c r="S5" s="255" t="s">
        <v>507</v>
      </c>
      <c r="T5" s="255" t="s">
        <v>516</v>
      </c>
      <c r="U5" s="255" t="s">
        <v>509</v>
      </c>
      <c r="V5" s="256" t="s">
        <v>510</v>
      </c>
    </row>
    <row r="6" spans="1:23" ht="21" customHeight="1">
      <c r="A6" s="259" t="s">
        <v>517</v>
      </c>
      <c r="B6" s="260">
        <v>11814</v>
      </c>
      <c r="C6" s="260">
        <v>11911</v>
      </c>
      <c r="D6" s="260">
        <v>11405</v>
      </c>
      <c r="E6" s="260">
        <v>9879</v>
      </c>
      <c r="F6" s="260">
        <v>8819</v>
      </c>
      <c r="G6" s="260">
        <v>8420</v>
      </c>
      <c r="H6" s="261" t="s">
        <v>81</v>
      </c>
      <c r="I6" s="261" t="s">
        <v>81</v>
      </c>
      <c r="J6" s="261" t="s">
        <v>81</v>
      </c>
      <c r="K6" s="261" t="s">
        <v>81</v>
      </c>
      <c r="L6" s="262" t="s">
        <v>518</v>
      </c>
      <c r="M6" s="263">
        <v>19.2</v>
      </c>
      <c r="N6" s="263">
        <v>19.048764921898702</v>
      </c>
      <c r="O6" s="263">
        <v>18.811308675629348</v>
      </c>
      <c r="P6" s="263">
        <v>17.165889188968002</v>
      </c>
      <c r="Q6" s="263">
        <v>15.751999447748094</v>
      </c>
      <c r="R6" s="263">
        <v>14.275300931854447</v>
      </c>
      <c r="S6" s="263">
        <v>13.1</v>
      </c>
      <c r="T6" s="263">
        <v>12.5</v>
      </c>
      <c r="U6" s="263">
        <v>11.9</v>
      </c>
      <c r="V6" s="263">
        <v>11.1</v>
      </c>
    </row>
    <row r="7" spans="1:23" ht="21" customHeight="1">
      <c r="A7" s="259" t="s">
        <v>519</v>
      </c>
      <c r="B7" s="260">
        <v>1994</v>
      </c>
      <c r="C7" s="260">
        <v>1913</v>
      </c>
      <c r="D7" s="260">
        <v>1862</v>
      </c>
      <c r="E7" s="260">
        <v>1765</v>
      </c>
      <c r="F7" s="260">
        <v>1976</v>
      </c>
      <c r="G7" s="260">
        <v>1733</v>
      </c>
      <c r="H7" s="261" t="s">
        <v>81</v>
      </c>
      <c r="I7" s="261" t="s">
        <v>81</v>
      </c>
      <c r="J7" s="261" t="s">
        <v>81</v>
      </c>
      <c r="K7" s="261" t="s">
        <v>81</v>
      </c>
      <c r="L7" s="264" t="s">
        <v>520</v>
      </c>
      <c r="M7" s="263">
        <v>67.599999999999994</v>
      </c>
      <c r="N7" s="263">
        <v>66.461953735575065</v>
      </c>
      <c r="O7" s="263">
        <v>65.611383020465482</v>
      </c>
      <c r="P7" s="263">
        <v>65.388943448727389</v>
      </c>
      <c r="Q7" s="263">
        <v>64.041497786061555</v>
      </c>
      <c r="R7" s="263">
        <v>62.708091175949086</v>
      </c>
      <c r="S7" s="263">
        <v>61.7</v>
      </c>
      <c r="T7" s="263">
        <v>59.9</v>
      </c>
      <c r="U7" s="263">
        <v>56.5</v>
      </c>
      <c r="V7" s="263">
        <v>55.4</v>
      </c>
    </row>
    <row r="8" spans="1:23" ht="21" customHeight="1">
      <c r="A8" s="259" t="s">
        <v>521</v>
      </c>
      <c r="B8" s="260">
        <v>492</v>
      </c>
      <c r="C8" s="260">
        <v>496</v>
      </c>
      <c r="D8" s="260">
        <v>575</v>
      </c>
      <c r="E8" s="260">
        <v>463</v>
      </c>
      <c r="F8" s="260">
        <v>388</v>
      </c>
      <c r="G8" s="260">
        <v>291</v>
      </c>
      <c r="H8" s="261" t="s">
        <v>81</v>
      </c>
      <c r="I8" s="261" t="s">
        <v>81</v>
      </c>
      <c r="J8" s="261" t="s">
        <v>81</v>
      </c>
      <c r="K8" s="261" t="s">
        <v>81</v>
      </c>
      <c r="L8" s="265" t="s">
        <v>522</v>
      </c>
      <c r="M8" s="266">
        <v>13.2</v>
      </c>
      <c r="N8" s="266">
        <v>14.489281342526233</v>
      </c>
      <c r="O8" s="266">
        <v>15.577308303905168</v>
      </c>
      <c r="P8" s="266">
        <v>17.445167362304609</v>
      </c>
      <c r="Q8" s="266">
        <v>20.206502766190347</v>
      </c>
      <c r="R8" s="266">
        <v>23.016607892196458</v>
      </c>
      <c r="S8" s="266">
        <v>25.1</v>
      </c>
      <c r="T8" s="266">
        <v>27.5</v>
      </c>
      <c r="U8" s="266">
        <v>31.7</v>
      </c>
      <c r="V8" s="266">
        <v>33.5</v>
      </c>
    </row>
    <row r="9" spans="1:23" ht="21" customHeight="1">
      <c r="A9" s="259" t="s">
        <v>523</v>
      </c>
      <c r="B9" s="260">
        <v>1472</v>
      </c>
      <c r="C9" s="260">
        <v>1538</v>
      </c>
      <c r="D9" s="260">
        <v>1605</v>
      </c>
      <c r="E9" s="260">
        <v>1611</v>
      </c>
      <c r="F9" s="260">
        <v>1472</v>
      </c>
      <c r="G9" s="260">
        <v>1294</v>
      </c>
      <c r="H9" s="261" t="s">
        <v>81</v>
      </c>
      <c r="I9" s="261" t="s">
        <v>81</v>
      </c>
      <c r="J9" s="261" t="s">
        <v>81</v>
      </c>
      <c r="K9" s="261" t="s">
        <v>81</v>
      </c>
      <c r="T9" s="267" t="s">
        <v>524</v>
      </c>
      <c r="U9" s="267"/>
      <c r="V9" s="267"/>
    </row>
    <row r="10" spans="1:23" ht="21" customHeight="1">
      <c r="A10" s="259" t="s">
        <v>525</v>
      </c>
      <c r="B10" s="260">
        <v>984</v>
      </c>
      <c r="C10" s="260">
        <v>984</v>
      </c>
      <c r="D10" s="260">
        <v>987</v>
      </c>
      <c r="E10" s="260">
        <v>893</v>
      </c>
      <c r="F10" s="260">
        <v>964</v>
      </c>
      <c r="G10" s="260">
        <v>810</v>
      </c>
      <c r="H10" s="261" t="s">
        <v>81</v>
      </c>
      <c r="I10" s="261" t="s">
        <v>81</v>
      </c>
      <c r="J10" s="261" t="s">
        <v>81</v>
      </c>
      <c r="K10" s="261" t="s">
        <v>81</v>
      </c>
    </row>
    <row r="11" spans="1:23" ht="21" customHeight="1">
      <c r="A11" s="259" t="s">
        <v>526</v>
      </c>
      <c r="B11" s="260">
        <v>1412</v>
      </c>
      <c r="C11" s="260">
        <v>1365</v>
      </c>
      <c r="D11" s="260">
        <v>1784</v>
      </c>
      <c r="E11" s="260">
        <v>2169</v>
      </c>
      <c r="F11" s="260">
        <v>2354</v>
      </c>
      <c r="G11" s="260">
        <v>1944</v>
      </c>
      <c r="H11" s="261" t="s">
        <v>81</v>
      </c>
      <c r="I11" s="261" t="s">
        <v>81</v>
      </c>
      <c r="J11" s="261" t="s">
        <v>81</v>
      </c>
      <c r="K11" s="261" t="s">
        <v>81</v>
      </c>
    </row>
    <row r="12" spans="1:23" ht="21" customHeight="1">
      <c r="A12" s="259" t="s">
        <v>459</v>
      </c>
      <c r="B12" s="260">
        <v>18168</v>
      </c>
      <c r="C12" s="260">
        <f>SUM(C6:C11)</f>
        <v>18207</v>
      </c>
      <c r="D12" s="260">
        <f>SUM(D6:D11)</f>
        <v>18218</v>
      </c>
      <c r="E12" s="260">
        <f>SUM(E6:E11)</f>
        <v>16780</v>
      </c>
      <c r="F12" s="260">
        <f>SUM(F6:F11)</f>
        <v>15973</v>
      </c>
      <c r="G12" s="260">
        <f>SUM(G6:G11)</f>
        <v>14492</v>
      </c>
      <c r="H12" s="261" t="s">
        <v>81</v>
      </c>
      <c r="I12" s="261" t="s">
        <v>81</v>
      </c>
      <c r="J12" s="261" t="s">
        <v>81</v>
      </c>
      <c r="K12" s="261" t="s">
        <v>81</v>
      </c>
    </row>
    <row r="13" spans="1:23" ht="21" customHeight="1">
      <c r="A13" s="268" t="s">
        <v>527</v>
      </c>
      <c r="B13" s="269" t="s">
        <v>81</v>
      </c>
      <c r="C13" s="269" t="s">
        <v>81</v>
      </c>
      <c r="D13" s="269" t="s">
        <v>81</v>
      </c>
      <c r="E13" s="269" t="s">
        <v>81</v>
      </c>
      <c r="F13" s="269" t="s">
        <v>81</v>
      </c>
      <c r="G13" s="269" t="s">
        <v>81</v>
      </c>
      <c r="H13" s="270">
        <v>13200</v>
      </c>
      <c r="I13" s="270">
        <v>12164</v>
      </c>
      <c r="J13" s="270">
        <v>10763</v>
      </c>
      <c r="K13" s="270">
        <v>9603</v>
      </c>
    </row>
    <row r="14" spans="1:23" ht="37.5" customHeight="1"/>
    <row r="15" spans="1:23" ht="18.75" customHeight="1">
      <c r="A15" s="245" t="s">
        <v>528</v>
      </c>
    </row>
    <row r="16" spans="1:23" ht="21" customHeight="1">
      <c r="A16" s="271"/>
      <c r="B16" s="254" t="s">
        <v>501</v>
      </c>
      <c r="C16" s="254" t="s">
        <v>502</v>
      </c>
      <c r="D16" s="254" t="s">
        <v>503</v>
      </c>
      <c r="E16" s="254" t="s">
        <v>504</v>
      </c>
      <c r="F16" s="254" t="s">
        <v>505</v>
      </c>
      <c r="G16" s="255" t="s">
        <v>506</v>
      </c>
      <c r="H16" s="255" t="s">
        <v>507</v>
      </c>
      <c r="I16" s="255" t="s">
        <v>516</v>
      </c>
      <c r="J16" s="255" t="s">
        <v>509</v>
      </c>
      <c r="K16" s="256" t="s">
        <v>510</v>
      </c>
    </row>
    <row r="17" spans="1:11" ht="21" customHeight="1">
      <c r="A17" s="262" t="s">
        <v>517</v>
      </c>
      <c r="B17" s="272">
        <v>40505</v>
      </c>
      <c r="C17" s="272">
        <v>40610</v>
      </c>
      <c r="D17" s="272">
        <v>40222</v>
      </c>
      <c r="E17" s="272">
        <v>40050</v>
      </c>
      <c r="F17" s="272">
        <v>39912</v>
      </c>
      <c r="G17" s="272">
        <v>39008</v>
      </c>
      <c r="H17" s="261" t="s">
        <v>81</v>
      </c>
      <c r="I17" s="261" t="s">
        <v>81</v>
      </c>
      <c r="J17" s="261" t="s">
        <v>81</v>
      </c>
      <c r="K17" s="261" t="s">
        <v>81</v>
      </c>
    </row>
    <row r="18" spans="1:11" ht="21" customHeight="1">
      <c r="A18" s="262" t="s">
        <v>519</v>
      </c>
      <c r="B18" s="272">
        <v>6871</v>
      </c>
      <c r="C18" s="272">
        <v>6734</v>
      </c>
      <c r="D18" s="272">
        <v>6654</v>
      </c>
      <c r="E18" s="272">
        <v>6613</v>
      </c>
      <c r="F18" s="272">
        <v>6918</v>
      </c>
      <c r="G18" s="272">
        <v>6793</v>
      </c>
      <c r="H18" s="261" t="s">
        <v>81</v>
      </c>
      <c r="I18" s="261" t="s">
        <v>81</v>
      </c>
      <c r="J18" s="261" t="s">
        <v>81</v>
      </c>
      <c r="K18" s="261" t="s">
        <v>81</v>
      </c>
    </row>
    <row r="19" spans="1:11" ht="21" customHeight="1">
      <c r="A19" s="262" t="s">
        <v>521</v>
      </c>
      <c r="B19" s="272">
        <v>2032</v>
      </c>
      <c r="C19" s="272">
        <v>2018</v>
      </c>
      <c r="D19" s="272">
        <v>2004</v>
      </c>
      <c r="E19" s="272">
        <v>1946</v>
      </c>
      <c r="F19" s="272">
        <v>1831</v>
      </c>
      <c r="G19" s="272">
        <v>1623</v>
      </c>
      <c r="H19" s="261" t="s">
        <v>81</v>
      </c>
      <c r="I19" s="261" t="s">
        <v>81</v>
      </c>
      <c r="J19" s="261" t="s">
        <v>81</v>
      </c>
      <c r="K19" s="261" t="s">
        <v>81</v>
      </c>
    </row>
    <row r="20" spans="1:11" ht="21" customHeight="1">
      <c r="A20" s="262" t="s">
        <v>523</v>
      </c>
      <c r="B20" s="272">
        <v>5360</v>
      </c>
      <c r="C20" s="272">
        <v>5359</v>
      </c>
      <c r="D20" s="272">
        <v>5414</v>
      </c>
      <c r="E20" s="272">
        <v>5386</v>
      </c>
      <c r="F20" s="272">
        <v>5230</v>
      </c>
      <c r="G20" s="272">
        <v>5108</v>
      </c>
      <c r="H20" s="261" t="s">
        <v>81</v>
      </c>
      <c r="I20" s="261" t="s">
        <v>81</v>
      </c>
      <c r="J20" s="261" t="s">
        <v>81</v>
      </c>
      <c r="K20" s="261" t="s">
        <v>81</v>
      </c>
    </row>
    <row r="21" spans="1:11" ht="21" customHeight="1">
      <c r="A21" s="262" t="s">
        <v>525</v>
      </c>
      <c r="B21" s="272">
        <v>3918</v>
      </c>
      <c r="C21" s="272">
        <v>3720</v>
      </c>
      <c r="D21" s="272">
        <v>3642</v>
      </c>
      <c r="E21" s="272">
        <v>3566</v>
      </c>
      <c r="F21" s="272">
        <v>3691</v>
      </c>
      <c r="G21" s="272">
        <v>3474</v>
      </c>
      <c r="H21" s="261" t="s">
        <v>81</v>
      </c>
      <c r="I21" s="261" t="s">
        <v>81</v>
      </c>
      <c r="J21" s="261" t="s">
        <v>81</v>
      </c>
      <c r="K21" s="261" t="s">
        <v>81</v>
      </c>
    </row>
    <row r="22" spans="1:11" ht="21" customHeight="1">
      <c r="A22" s="262" t="s">
        <v>526</v>
      </c>
      <c r="B22" s="272">
        <v>5115</v>
      </c>
      <c r="C22" s="272">
        <v>5084</v>
      </c>
      <c r="D22" s="272">
        <v>5606</v>
      </c>
      <c r="E22" s="272">
        <v>6358</v>
      </c>
      <c r="F22" s="272">
        <v>7358</v>
      </c>
      <c r="G22" s="272">
        <v>7654</v>
      </c>
      <c r="H22" s="261" t="s">
        <v>81</v>
      </c>
      <c r="I22" s="261" t="s">
        <v>81</v>
      </c>
      <c r="J22" s="261" t="s">
        <v>81</v>
      </c>
      <c r="K22" s="261" t="s">
        <v>81</v>
      </c>
    </row>
    <row r="23" spans="1:11" ht="21" customHeight="1">
      <c r="A23" s="262" t="s">
        <v>529</v>
      </c>
      <c r="B23" s="272">
        <v>63801</v>
      </c>
      <c r="C23" s="272">
        <v>63525</v>
      </c>
      <c r="D23" s="272">
        <v>63542</v>
      </c>
      <c r="E23" s="272">
        <v>63919</v>
      </c>
      <c r="F23" s="272">
        <v>64940</v>
      </c>
      <c r="G23" s="272">
        <v>63660</v>
      </c>
      <c r="H23" s="261" t="s">
        <v>81</v>
      </c>
      <c r="I23" s="261" t="s">
        <v>81</v>
      </c>
      <c r="J23" s="261" t="s">
        <v>81</v>
      </c>
      <c r="K23" s="261" t="s">
        <v>81</v>
      </c>
    </row>
    <row r="24" spans="1:11" ht="21" customHeight="1">
      <c r="A24" s="265" t="s">
        <v>530</v>
      </c>
      <c r="B24" s="269" t="s">
        <v>81</v>
      </c>
      <c r="C24" s="269" t="s">
        <v>81</v>
      </c>
      <c r="D24" s="269" t="s">
        <v>81</v>
      </c>
      <c r="E24" s="269" t="s">
        <v>81</v>
      </c>
      <c r="F24" s="269" t="s">
        <v>81</v>
      </c>
      <c r="G24" s="269" t="s">
        <v>81</v>
      </c>
      <c r="H24" s="273">
        <v>62119</v>
      </c>
      <c r="I24" s="273">
        <v>58146</v>
      </c>
      <c r="J24" s="273">
        <v>51131</v>
      </c>
      <c r="K24" s="273">
        <v>47834</v>
      </c>
    </row>
    <row r="25" spans="1:11" ht="39" customHeight="1"/>
    <row r="26" spans="1:11" ht="18.75" customHeight="1">
      <c r="A26" s="245" t="s">
        <v>531</v>
      </c>
    </row>
    <row r="27" spans="1:11" ht="21" customHeight="1">
      <c r="A27" s="271"/>
      <c r="B27" s="257" t="s">
        <v>501</v>
      </c>
      <c r="C27" s="274" t="s">
        <v>502</v>
      </c>
      <c r="D27" s="274" t="s">
        <v>503</v>
      </c>
      <c r="E27" s="254" t="s">
        <v>504</v>
      </c>
      <c r="F27" s="255" t="s">
        <v>505</v>
      </c>
      <c r="G27" s="255" t="s">
        <v>506</v>
      </c>
      <c r="H27" s="255" t="s">
        <v>507</v>
      </c>
      <c r="I27" s="255" t="s">
        <v>516</v>
      </c>
      <c r="J27" s="255" t="s">
        <v>509</v>
      </c>
      <c r="K27" s="256" t="s">
        <v>510</v>
      </c>
    </row>
    <row r="28" spans="1:11" ht="21" customHeight="1">
      <c r="A28" s="262" t="s">
        <v>517</v>
      </c>
      <c r="B28" s="272">
        <v>7387</v>
      </c>
      <c r="C28" s="272">
        <v>8313</v>
      </c>
      <c r="D28" s="272">
        <v>9185</v>
      </c>
      <c r="E28" s="272">
        <v>10313</v>
      </c>
      <c r="F28" s="272">
        <v>12223</v>
      </c>
      <c r="G28" s="272">
        <v>14065</v>
      </c>
      <c r="H28" s="261" t="s">
        <v>81</v>
      </c>
      <c r="I28" s="261" t="s">
        <v>81</v>
      </c>
      <c r="J28" s="261" t="s">
        <v>81</v>
      </c>
      <c r="K28" s="261" t="s">
        <v>81</v>
      </c>
    </row>
    <row r="29" spans="1:11" ht="21" customHeight="1">
      <c r="A29" s="262" t="s">
        <v>519</v>
      </c>
      <c r="B29" s="272">
        <v>1442</v>
      </c>
      <c r="C29" s="272">
        <v>1561</v>
      </c>
      <c r="D29" s="272">
        <v>1698</v>
      </c>
      <c r="E29" s="272">
        <v>1878</v>
      </c>
      <c r="F29" s="272">
        <v>2260</v>
      </c>
      <c r="G29" s="272">
        <v>2493</v>
      </c>
      <c r="H29" s="261" t="s">
        <v>81</v>
      </c>
      <c r="I29" s="261" t="s">
        <v>81</v>
      </c>
      <c r="J29" s="261" t="s">
        <v>81</v>
      </c>
      <c r="K29" s="261" t="s">
        <v>81</v>
      </c>
    </row>
    <row r="30" spans="1:11" ht="21" customHeight="1">
      <c r="A30" s="262" t="s">
        <v>521</v>
      </c>
      <c r="B30" s="245">
        <v>436</v>
      </c>
      <c r="C30" s="245">
        <v>475</v>
      </c>
      <c r="D30" s="245">
        <v>510</v>
      </c>
      <c r="E30" s="245">
        <v>603</v>
      </c>
      <c r="F30" s="245">
        <v>715</v>
      </c>
      <c r="G30" s="245">
        <v>838</v>
      </c>
      <c r="H30" s="261" t="s">
        <v>81</v>
      </c>
      <c r="I30" s="261" t="s">
        <v>81</v>
      </c>
      <c r="J30" s="261" t="s">
        <v>81</v>
      </c>
      <c r="K30" s="261" t="s">
        <v>81</v>
      </c>
    </row>
    <row r="31" spans="1:11" ht="21" customHeight="1">
      <c r="A31" s="262" t="s">
        <v>523</v>
      </c>
      <c r="B31" s="272">
        <v>1135</v>
      </c>
      <c r="C31" s="272">
        <v>1252</v>
      </c>
      <c r="D31" s="272">
        <v>1316</v>
      </c>
      <c r="E31" s="272">
        <v>1462</v>
      </c>
      <c r="F31" s="272">
        <v>1798</v>
      </c>
      <c r="G31" s="272">
        <v>2022</v>
      </c>
      <c r="H31" s="261" t="s">
        <v>81</v>
      </c>
      <c r="I31" s="261" t="s">
        <v>81</v>
      </c>
      <c r="J31" s="261" t="s">
        <v>81</v>
      </c>
      <c r="K31" s="261" t="s">
        <v>81</v>
      </c>
    </row>
    <row r="32" spans="1:11" ht="21" customHeight="1">
      <c r="A32" s="262" t="s">
        <v>525</v>
      </c>
      <c r="B32" s="272">
        <v>972</v>
      </c>
      <c r="C32" s="272">
        <v>1064</v>
      </c>
      <c r="D32" s="272">
        <v>1100</v>
      </c>
      <c r="E32" s="272">
        <v>1291</v>
      </c>
      <c r="F32" s="272">
        <v>1531</v>
      </c>
      <c r="G32" s="272">
        <v>1697</v>
      </c>
      <c r="H32" s="261" t="s">
        <v>81</v>
      </c>
      <c r="I32" s="261" t="s">
        <v>81</v>
      </c>
      <c r="J32" s="261" t="s">
        <v>81</v>
      </c>
      <c r="K32" s="261" t="s">
        <v>81</v>
      </c>
    </row>
    <row r="33" spans="1:14" ht="21" customHeight="1">
      <c r="A33" s="262" t="s">
        <v>526</v>
      </c>
      <c r="B33" s="272">
        <v>1048</v>
      </c>
      <c r="C33" s="272">
        <v>1184</v>
      </c>
      <c r="D33" s="272">
        <v>1277</v>
      </c>
      <c r="E33" s="272">
        <v>1506</v>
      </c>
      <c r="F33" s="272">
        <v>1963</v>
      </c>
      <c r="G33" s="272">
        <v>2251</v>
      </c>
      <c r="H33" s="261" t="s">
        <v>81</v>
      </c>
      <c r="I33" s="261" t="s">
        <v>81</v>
      </c>
      <c r="J33" s="261" t="s">
        <v>81</v>
      </c>
      <c r="K33" s="261" t="s">
        <v>81</v>
      </c>
    </row>
    <row r="34" spans="1:14" ht="21" customHeight="1">
      <c r="A34" s="262" t="s">
        <v>529</v>
      </c>
      <c r="B34" s="272">
        <v>12420</v>
      </c>
      <c r="C34" s="272">
        <v>13849</v>
      </c>
      <c r="D34" s="272">
        <v>15086</v>
      </c>
      <c r="E34" s="272">
        <v>17053</v>
      </c>
      <c r="F34" s="272">
        <v>20490</v>
      </c>
      <c r="G34" s="272">
        <v>23366</v>
      </c>
      <c r="H34" s="261" t="s">
        <v>81</v>
      </c>
      <c r="I34" s="261" t="s">
        <v>81</v>
      </c>
      <c r="J34" s="261" t="s">
        <v>81</v>
      </c>
      <c r="K34" s="261" t="s">
        <v>81</v>
      </c>
      <c r="N34" s="272"/>
    </row>
    <row r="35" spans="1:14" ht="21" customHeight="1">
      <c r="A35" s="275" t="s">
        <v>527</v>
      </c>
      <c r="B35" s="269" t="s">
        <v>81</v>
      </c>
      <c r="C35" s="269" t="s">
        <v>81</v>
      </c>
      <c r="D35" s="269" t="s">
        <v>81</v>
      </c>
      <c r="E35" s="269" t="s">
        <v>81</v>
      </c>
      <c r="F35" s="269" t="s">
        <v>81</v>
      </c>
      <c r="G35" s="269" t="s">
        <v>81</v>
      </c>
      <c r="H35" s="273">
        <v>25298</v>
      </c>
      <c r="I35" s="273">
        <v>26733</v>
      </c>
      <c r="J35" s="273">
        <v>28668</v>
      </c>
      <c r="K35" s="273">
        <v>28933</v>
      </c>
    </row>
    <row r="36" spans="1:14" ht="15" customHeight="1">
      <c r="A36" s="276" t="s">
        <v>532</v>
      </c>
      <c r="D36" s="276"/>
      <c r="E36" s="276"/>
      <c r="F36" s="276"/>
      <c r="G36" s="276"/>
      <c r="K36" s="277" t="s">
        <v>533</v>
      </c>
    </row>
  </sheetData>
  <mergeCells count="1">
    <mergeCell ref="T9:V9"/>
  </mergeCells>
  <phoneticPr fontId="3"/>
  <pageMargins left="0.78740157480314965" right="0.78740157480314965" top="0.39370078740157483" bottom="0.39370078740157483" header="0.51181102362204722" footer="0.51181102362204722"/>
  <pageSetup paperSize="9" scale="88" orientation="portrait" r:id="rId1"/>
  <headerFooter alignWithMargins="0"/>
  <colBreaks count="1" manualBreakCount="1">
    <brk id="11" max="40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403A-1888-42F2-98AA-01863D63EBC0}">
  <dimension ref="A1:X36"/>
  <sheetViews>
    <sheetView showGridLines="0" view="pageBreakPreview" zoomScaleNormal="100" zoomScaleSheetLayoutView="100" workbookViewId="0"/>
  </sheetViews>
  <sheetFormatPr defaultColWidth="14.625" defaultRowHeight="12"/>
  <cols>
    <col min="1" max="1" width="12.125" style="280" customWidth="1"/>
    <col min="2" max="12" width="7.5" style="280" customWidth="1"/>
    <col min="13" max="13" width="7.25" style="280" customWidth="1"/>
    <col min="14" max="14" width="7.125" style="280" customWidth="1"/>
    <col min="15" max="18" width="8.25" style="280" customWidth="1"/>
    <col min="19" max="24" width="7.125" style="280" customWidth="1"/>
    <col min="25" max="251" width="14.625" style="280"/>
    <col min="252" max="252" width="12.125" style="280" customWidth="1"/>
    <col min="253" max="269" width="7.25" style="280" customWidth="1"/>
    <col min="270" max="270" width="7.125" style="280" customWidth="1"/>
    <col min="271" max="274" width="8.25" style="280" customWidth="1"/>
    <col min="275" max="279" width="7.125" style="280" customWidth="1"/>
    <col min="280" max="507" width="14.625" style="280"/>
    <col min="508" max="508" width="12.125" style="280" customWidth="1"/>
    <col min="509" max="525" width="7.25" style="280" customWidth="1"/>
    <col min="526" max="526" width="7.125" style="280" customWidth="1"/>
    <col min="527" max="530" width="8.25" style="280" customWidth="1"/>
    <col min="531" max="535" width="7.125" style="280" customWidth="1"/>
    <col min="536" max="763" width="14.625" style="280"/>
    <col min="764" max="764" width="12.125" style="280" customWidth="1"/>
    <col min="765" max="781" width="7.25" style="280" customWidth="1"/>
    <col min="782" max="782" width="7.125" style="280" customWidth="1"/>
    <col min="783" max="786" width="8.25" style="280" customWidth="1"/>
    <col min="787" max="791" width="7.125" style="280" customWidth="1"/>
    <col min="792" max="1019" width="14.625" style="280"/>
    <col min="1020" max="1020" width="12.125" style="280" customWidth="1"/>
    <col min="1021" max="1037" width="7.25" style="280" customWidth="1"/>
    <col min="1038" max="1038" width="7.125" style="280" customWidth="1"/>
    <col min="1039" max="1042" width="8.25" style="280" customWidth="1"/>
    <col min="1043" max="1047" width="7.125" style="280" customWidth="1"/>
    <col min="1048" max="1275" width="14.625" style="280"/>
    <col min="1276" max="1276" width="12.125" style="280" customWidth="1"/>
    <col min="1277" max="1293" width="7.25" style="280" customWidth="1"/>
    <col min="1294" max="1294" width="7.125" style="280" customWidth="1"/>
    <col min="1295" max="1298" width="8.25" style="280" customWidth="1"/>
    <col min="1299" max="1303" width="7.125" style="280" customWidth="1"/>
    <col min="1304" max="1531" width="14.625" style="280"/>
    <col min="1532" max="1532" width="12.125" style="280" customWidth="1"/>
    <col min="1533" max="1549" width="7.25" style="280" customWidth="1"/>
    <col min="1550" max="1550" width="7.125" style="280" customWidth="1"/>
    <col min="1551" max="1554" width="8.25" style="280" customWidth="1"/>
    <col min="1555" max="1559" width="7.125" style="280" customWidth="1"/>
    <col min="1560" max="1787" width="14.625" style="280"/>
    <col min="1788" max="1788" width="12.125" style="280" customWidth="1"/>
    <col min="1789" max="1805" width="7.25" style="280" customWidth="1"/>
    <col min="1806" max="1806" width="7.125" style="280" customWidth="1"/>
    <col min="1807" max="1810" width="8.25" style="280" customWidth="1"/>
    <col min="1811" max="1815" width="7.125" style="280" customWidth="1"/>
    <col min="1816" max="2043" width="14.625" style="280"/>
    <col min="2044" max="2044" width="12.125" style="280" customWidth="1"/>
    <col min="2045" max="2061" width="7.25" style="280" customWidth="1"/>
    <col min="2062" max="2062" width="7.125" style="280" customWidth="1"/>
    <col min="2063" max="2066" width="8.25" style="280" customWidth="1"/>
    <col min="2067" max="2071" width="7.125" style="280" customWidth="1"/>
    <col min="2072" max="2299" width="14.625" style="280"/>
    <col min="2300" max="2300" width="12.125" style="280" customWidth="1"/>
    <col min="2301" max="2317" width="7.25" style="280" customWidth="1"/>
    <col min="2318" max="2318" width="7.125" style="280" customWidth="1"/>
    <col min="2319" max="2322" width="8.25" style="280" customWidth="1"/>
    <col min="2323" max="2327" width="7.125" style="280" customWidth="1"/>
    <col min="2328" max="2555" width="14.625" style="280"/>
    <col min="2556" max="2556" width="12.125" style="280" customWidth="1"/>
    <col min="2557" max="2573" width="7.25" style="280" customWidth="1"/>
    <col min="2574" max="2574" width="7.125" style="280" customWidth="1"/>
    <col min="2575" max="2578" width="8.25" style="280" customWidth="1"/>
    <col min="2579" max="2583" width="7.125" style="280" customWidth="1"/>
    <col min="2584" max="2811" width="14.625" style="280"/>
    <col min="2812" max="2812" width="12.125" style="280" customWidth="1"/>
    <col min="2813" max="2829" width="7.25" style="280" customWidth="1"/>
    <col min="2830" max="2830" width="7.125" style="280" customWidth="1"/>
    <col min="2831" max="2834" width="8.25" style="280" customWidth="1"/>
    <col min="2835" max="2839" width="7.125" style="280" customWidth="1"/>
    <col min="2840" max="3067" width="14.625" style="280"/>
    <col min="3068" max="3068" width="12.125" style="280" customWidth="1"/>
    <col min="3069" max="3085" width="7.25" style="280" customWidth="1"/>
    <col min="3086" max="3086" width="7.125" style="280" customWidth="1"/>
    <col min="3087" max="3090" width="8.25" style="280" customWidth="1"/>
    <col min="3091" max="3095" width="7.125" style="280" customWidth="1"/>
    <col min="3096" max="3323" width="14.625" style="280"/>
    <col min="3324" max="3324" width="12.125" style="280" customWidth="1"/>
    <col min="3325" max="3341" width="7.25" style="280" customWidth="1"/>
    <col min="3342" max="3342" width="7.125" style="280" customWidth="1"/>
    <col min="3343" max="3346" width="8.25" style="280" customWidth="1"/>
    <col min="3347" max="3351" width="7.125" style="280" customWidth="1"/>
    <col min="3352" max="3579" width="14.625" style="280"/>
    <col min="3580" max="3580" width="12.125" style="280" customWidth="1"/>
    <col min="3581" max="3597" width="7.25" style="280" customWidth="1"/>
    <col min="3598" max="3598" width="7.125" style="280" customWidth="1"/>
    <col min="3599" max="3602" width="8.25" style="280" customWidth="1"/>
    <col min="3603" max="3607" width="7.125" style="280" customWidth="1"/>
    <col min="3608" max="3835" width="14.625" style="280"/>
    <col min="3836" max="3836" width="12.125" style="280" customWidth="1"/>
    <col min="3837" max="3853" width="7.25" style="280" customWidth="1"/>
    <col min="3854" max="3854" width="7.125" style="280" customWidth="1"/>
    <col min="3855" max="3858" width="8.25" style="280" customWidth="1"/>
    <col min="3859" max="3863" width="7.125" style="280" customWidth="1"/>
    <col min="3864" max="4091" width="14.625" style="280"/>
    <col min="4092" max="4092" width="12.125" style="280" customWidth="1"/>
    <col min="4093" max="4109" width="7.25" style="280" customWidth="1"/>
    <col min="4110" max="4110" width="7.125" style="280" customWidth="1"/>
    <col min="4111" max="4114" width="8.25" style="280" customWidth="1"/>
    <col min="4115" max="4119" width="7.125" style="280" customWidth="1"/>
    <col min="4120" max="4347" width="14.625" style="280"/>
    <col min="4348" max="4348" width="12.125" style="280" customWidth="1"/>
    <col min="4349" max="4365" width="7.25" style="280" customWidth="1"/>
    <col min="4366" max="4366" width="7.125" style="280" customWidth="1"/>
    <col min="4367" max="4370" width="8.25" style="280" customWidth="1"/>
    <col min="4371" max="4375" width="7.125" style="280" customWidth="1"/>
    <col min="4376" max="4603" width="14.625" style="280"/>
    <col min="4604" max="4604" width="12.125" style="280" customWidth="1"/>
    <col min="4605" max="4621" width="7.25" style="280" customWidth="1"/>
    <col min="4622" max="4622" width="7.125" style="280" customWidth="1"/>
    <col min="4623" max="4626" width="8.25" style="280" customWidth="1"/>
    <col min="4627" max="4631" width="7.125" style="280" customWidth="1"/>
    <col min="4632" max="4859" width="14.625" style="280"/>
    <col min="4860" max="4860" width="12.125" style="280" customWidth="1"/>
    <col min="4861" max="4877" width="7.25" style="280" customWidth="1"/>
    <col min="4878" max="4878" width="7.125" style="280" customWidth="1"/>
    <col min="4879" max="4882" width="8.25" style="280" customWidth="1"/>
    <col min="4883" max="4887" width="7.125" style="280" customWidth="1"/>
    <col min="4888" max="5115" width="14.625" style="280"/>
    <col min="5116" max="5116" width="12.125" style="280" customWidth="1"/>
    <col min="5117" max="5133" width="7.25" style="280" customWidth="1"/>
    <col min="5134" max="5134" width="7.125" style="280" customWidth="1"/>
    <col min="5135" max="5138" width="8.25" style="280" customWidth="1"/>
    <col min="5139" max="5143" width="7.125" style="280" customWidth="1"/>
    <col min="5144" max="5371" width="14.625" style="280"/>
    <col min="5372" max="5372" width="12.125" style="280" customWidth="1"/>
    <col min="5373" max="5389" width="7.25" style="280" customWidth="1"/>
    <col min="5390" max="5390" width="7.125" style="280" customWidth="1"/>
    <col min="5391" max="5394" width="8.25" style="280" customWidth="1"/>
    <col min="5395" max="5399" width="7.125" style="280" customWidth="1"/>
    <col min="5400" max="5627" width="14.625" style="280"/>
    <col min="5628" max="5628" width="12.125" style="280" customWidth="1"/>
    <col min="5629" max="5645" width="7.25" style="280" customWidth="1"/>
    <col min="5646" max="5646" width="7.125" style="280" customWidth="1"/>
    <col min="5647" max="5650" width="8.25" style="280" customWidth="1"/>
    <col min="5651" max="5655" width="7.125" style="280" customWidth="1"/>
    <col min="5656" max="5883" width="14.625" style="280"/>
    <col min="5884" max="5884" width="12.125" style="280" customWidth="1"/>
    <col min="5885" max="5901" width="7.25" style="280" customWidth="1"/>
    <col min="5902" max="5902" width="7.125" style="280" customWidth="1"/>
    <col min="5903" max="5906" width="8.25" style="280" customWidth="1"/>
    <col min="5907" max="5911" width="7.125" style="280" customWidth="1"/>
    <col min="5912" max="6139" width="14.625" style="280"/>
    <col min="6140" max="6140" width="12.125" style="280" customWidth="1"/>
    <col min="6141" max="6157" width="7.25" style="280" customWidth="1"/>
    <col min="6158" max="6158" width="7.125" style="280" customWidth="1"/>
    <col min="6159" max="6162" width="8.25" style="280" customWidth="1"/>
    <col min="6163" max="6167" width="7.125" style="280" customWidth="1"/>
    <col min="6168" max="6395" width="14.625" style="280"/>
    <col min="6396" max="6396" width="12.125" style="280" customWidth="1"/>
    <col min="6397" max="6413" width="7.25" style="280" customWidth="1"/>
    <col min="6414" max="6414" width="7.125" style="280" customWidth="1"/>
    <col min="6415" max="6418" width="8.25" style="280" customWidth="1"/>
    <col min="6419" max="6423" width="7.125" style="280" customWidth="1"/>
    <col min="6424" max="6651" width="14.625" style="280"/>
    <col min="6652" max="6652" width="12.125" style="280" customWidth="1"/>
    <col min="6653" max="6669" width="7.25" style="280" customWidth="1"/>
    <col min="6670" max="6670" width="7.125" style="280" customWidth="1"/>
    <col min="6671" max="6674" width="8.25" style="280" customWidth="1"/>
    <col min="6675" max="6679" width="7.125" style="280" customWidth="1"/>
    <col min="6680" max="6907" width="14.625" style="280"/>
    <col min="6908" max="6908" width="12.125" style="280" customWidth="1"/>
    <col min="6909" max="6925" width="7.25" style="280" customWidth="1"/>
    <col min="6926" max="6926" width="7.125" style="280" customWidth="1"/>
    <col min="6927" max="6930" width="8.25" style="280" customWidth="1"/>
    <col min="6931" max="6935" width="7.125" style="280" customWidth="1"/>
    <col min="6936" max="7163" width="14.625" style="280"/>
    <col min="7164" max="7164" width="12.125" style="280" customWidth="1"/>
    <col min="7165" max="7181" width="7.25" style="280" customWidth="1"/>
    <col min="7182" max="7182" width="7.125" style="280" customWidth="1"/>
    <col min="7183" max="7186" width="8.25" style="280" customWidth="1"/>
    <col min="7187" max="7191" width="7.125" style="280" customWidth="1"/>
    <col min="7192" max="7419" width="14.625" style="280"/>
    <col min="7420" max="7420" width="12.125" style="280" customWidth="1"/>
    <col min="7421" max="7437" width="7.25" style="280" customWidth="1"/>
    <col min="7438" max="7438" width="7.125" style="280" customWidth="1"/>
    <col min="7439" max="7442" width="8.25" style="280" customWidth="1"/>
    <col min="7443" max="7447" width="7.125" style="280" customWidth="1"/>
    <col min="7448" max="7675" width="14.625" style="280"/>
    <col min="7676" max="7676" width="12.125" style="280" customWidth="1"/>
    <col min="7677" max="7693" width="7.25" style="280" customWidth="1"/>
    <col min="7694" max="7694" width="7.125" style="280" customWidth="1"/>
    <col min="7695" max="7698" width="8.25" style="280" customWidth="1"/>
    <col min="7699" max="7703" width="7.125" style="280" customWidth="1"/>
    <col min="7704" max="7931" width="14.625" style="280"/>
    <col min="7932" max="7932" width="12.125" style="280" customWidth="1"/>
    <col min="7933" max="7949" width="7.25" style="280" customWidth="1"/>
    <col min="7950" max="7950" width="7.125" style="280" customWidth="1"/>
    <col min="7951" max="7954" width="8.25" style="280" customWidth="1"/>
    <col min="7955" max="7959" width="7.125" style="280" customWidth="1"/>
    <col min="7960" max="8187" width="14.625" style="280"/>
    <col min="8188" max="8188" width="12.125" style="280" customWidth="1"/>
    <col min="8189" max="8205" width="7.25" style="280" customWidth="1"/>
    <col min="8206" max="8206" width="7.125" style="280" customWidth="1"/>
    <col min="8207" max="8210" width="8.25" style="280" customWidth="1"/>
    <col min="8211" max="8215" width="7.125" style="280" customWidth="1"/>
    <col min="8216" max="8443" width="14.625" style="280"/>
    <col min="8444" max="8444" width="12.125" style="280" customWidth="1"/>
    <col min="8445" max="8461" width="7.25" style="280" customWidth="1"/>
    <col min="8462" max="8462" width="7.125" style="280" customWidth="1"/>
    <col min="8463" max="8466" width="8.25" style="280" customWidth="1"/>
    <col min="8467" max="8471" width="7.125" style="280" customWidth="1"/>
    <col min="8472" max="8699" width="14.625" style="280"/>
    <col min="8700" max="8700" width="12.125" style="280" customWidth="1"/>
    <col min="8701" max="8717" width="7.25" style="280" customWidth="1"/>
    <col min="8718" max="8718" width="7.125" style="280" customWidth="1"/>
    <col min="8719" max="8722" width="8.25" style="280" customWidth="1"/>
    <col min="8723" max="8727" width="7.125" style="280" customWidth="1"/>
    <col min="8728" max="8955" width="14.625" style="280"/>
    <col min="8956" max="8956" width="12.125" style="280" customWidth="1"/>
    <col min="8957" max="8973" width="7.25" style="280" customWidth="1"/>
    <col min="8974" max="8974" width="7.125" style="280" customWidth="1"/>
    <col min="8975" max="8978" width="8.25" style="280" customWidth="1"/>
    <col min="8979" max="8983" width="7.125" style="280" customWidth="1"/>
    <col min="8984" max="9211" width="14.625" style="280"/>
    <col min="9212" max="9212" width="12.125" style="280" customWidth="1"/>
    <col min="9213" max="9229" width="7.25" style="280" customWidth="1"/>
    <col min="9230" max="9230" width="7.125" style="280" customWidth="1"/>
    <col min="9231" max="9234" width="8.25" style="280" customWidth="1"/>
    <col min="9235" max="9239" width="7.125" style="280" customWidth="1"/>
    <col min="9240" max="9467" width="14.625" style="280"/>
    <col min="9468" max="9468" width="12.125" style="280" customWidth="1"/>
    <col min="9469" max="9485" width="7.25" style="280" customWidth="1"/>
    <col min="9486" max="9486" width="7.125" style="280" customWidth="1"/>
    <col min="9487" max="9490" width="8.25" style="280" customWidth="1"/>
    <col min="9491" max="9495" width="7.125" style="280" customWidth="1"/>
    <col min="9496" max="9723" width="14.625" style="280"/>
    <col min="9724" max="9724" width="12.125" style="280" customWidth="1"/>
    <col min="9725" max="9741" width="7.25" style="280" customWidth="1"/>
    <col min="9742" max="9742" width="7.125" style="280" customWidth="1"/>
    <col min="9743" max="9746" width="8.25" style="280" customWidth="1"/>
    <col min="9747" max="9751" width="7.125" style="280" customWidth="1"/>
    <col min="9752" max="9979" width="14.625" style="280"/>
    <col min="9980" max="9980" width="12.125" style="280" customWidth="1"/>
    <col min="9981" max="9997" width="7.25" style="280" customWidth="1"/>
    <col min="9998" max="9998" width="7.125" style="280" customWidth="1"/>
    <col min="9999" max="10002" width="8.25" style="280" customWidth="1"/>
    <col min="10003" max="10007" width="7.125" style="280" customWidth="1"/>
    <col min="10008" max="10235" width="14.625" style="280"/>
    <col min="10236" max="10236" width="12.125" style="280" customWidth="1"/>
    <col min="10237" max="10253" width="7.25" style="280" customWidth="1"/>
    <col min="10254" max="10254" width="7.125" style="280" customWidth="1"/>
    <col min="10255" max="10258" width="8.25" style="280" customWidth="1"/>
    <col min="10259" max="10263" width="7.125" style="280" customWidth="1"/>
    <col min="10264" max="10491" width="14.625" style="280"/>
    <col min="10492" max="10492" width="12.125" style="280" customWidth="1"/>
    <col min="10493" max="10509" width="7.25" style="280" customWidth="1"/>
    <col min="10510" max="10510" width="7.125" style="280" customWidth="1"/>
    <col min="10511" max="10514" width="8.25" style="280" customWidth="1"/>
    <col min="10515" max="10519" width="7.125" style="280" customWidth="1"/>
    <col min="10520" max="10747" width="14.625" style="280"/>
    <col min="10748" max="10748" width="12.125" style="280" customWidth="1"/>
    <col min="10749" max="10765" width="7.25" style="280" customWidth="1"/>
    <col min="10766" max="10766" width="7.125" style="280" customWidth="1"/>
    <col min="10767" max="10770" width="8.25" style="280" customWidth="1"/>
    <col min="10771" max="10775" width="7.125" style="280" customWidth="1"/>
    <col min="10776" max="11003" width="14.625" style="280"/>
    <col min="11004" max="11004" width="12.125" style="280" customWidth="1"/>
    <col min="11005" max="11021" width="7.25" style="280" customWidth="1"/>
    <col min="11022" max="11022" width="7.125" style="280" customWidth="1"/>
    <col min="11023" max="11026" width="8.25" style="280" customWidth="1"/>
    <col min="11027" max="11031" width="7.125" style="280" customWidth="1"/>
    <col min="11032" max="11259" width="14.625" style="280"/>
    <col min="11260" max="11260" width="12.125" style="280" customWidth="1"/>
    <col min="11261" max="11277" width="7.25" style="280" customWidth="1"/>
    <col min="11278" max="11278" width="7.125" style="280" customWidth="1"/>
    <col min="11279" max="11282" width="8.25" style="280" customWidth="1"/>
    <col min="11283" max="11287" width="7.125" style="280" customWidth="1"/>
    <col min="11288" max="11515" width="14.625" style="280"/>
    <col min="11516" max="11516" width="12.125" style="280" customWidth="1"/>
    <col min="11517" max="11533" width="7.25" style="280" customWidth="1"/>
    <col min="11534" max="11534" width="7.125" style="280" customWidth="1"/>
    <col min="11535" max="11538" width="8.25" style="280" customWidth="1"/>
    <col min="11539" max="11543" width="7.125" style="280" customWidth="1"/>
    <col min="11544" max="11771" width="14.625" style="280"/>
    <col min="11772" max="11772" width="12.125" style="280" customWidth="1"/>
    <col min="11773" max="11789" width="7.25" style="280" customWidth="1"/>
    <col min="11790" max="11790" width="7.125" style="280" customWidth="1"/>
    <col min="11791" max="11794" width="8.25" style="280" customWidth="1"/>
    <col min="11795" max="11799" width="7.125" style="280" customWidth="1"/>
    <col min="11800" max="12027" width="14.625" style="280"/>
    <col min="12028" max="12028" width="12.125" style="280" customWidth="1"/>
    <col min="12029" max="12045" width="7.25" style="280" customWidth="1"/>
    <col min="12046" max="12046" width="7.125" style="280" customWidth="1"/>
    <col min="12047" max="12050" width="8.25" style="280" customWidth="1"/>
    <col min="12051" max="12055" width="7.125" style="280" customWidth="1"/>
    <col min="12056" max="12283" width="14.625" style="280"/>
    <col min="12284" max="12284" width="12.125" style="280" customWidth="1"/>
    <col min="12285" max="12301" width="7.25" style="280" customWidth="1"/>
    <col min="12302" max="12302" width="7.125" style="280" customWidth="1"/>
    <col min="12303" max="12306" width="8.25" style="280" customWidth="1"/>
    <col min="12307" max="12311" width="7.125" style="280" customWidth="1"/>
    <col min="12312" max="12539" width="14.625" style="280"/>
    <col min="12540" max="12540" width="12.125" style="280" customWidth="1"/>
    <col min="12541" max="12557" width="7.25" style="280" customWidth="1"/>
    <col min="12558" max="12558" width="7.125" style="280" customWidth="1"/>
    <col min="12559" max="12562" width="8.25" style="280" customWidth="1"/>
    <col min="12563" max="12567" width="7.125" style="280" customWidth="1"/>
    <col min="12568" max="12795" width="14.625" style="280"/>
    <col min="12796" max="12796" width="12.125" style="280" customWidth="1"/>
    <col min="12797" max="12813" width="7.25" style="280" customWidth="1"/>
    <col min="12814" max="12814" width="7.125" style="280" customWidth="1"/>
    <col min="12815" max="12818" width="8.25" style="280" customWidth="1"/>
    <col min="12819" max="12823" width="7.125" style="280" customWidth="1"/>
    <col min="12824" max="13051" width="14.625" style="280"/>
    <col min="13052" max="13052" width="12.125" style="280" customWidth="1"/>
    <col min="13053" max="13069" width="7.25" style="280" customWidth="1"/>
    <col min="13070" max="13070" width="7.125" style="280" customWidth="1"/>
    <col min="13071" max="13074" width="8.25" style="280" customWidth="1"/>
    <col min="13075" max="13079" width="7.125" style="280" customWidth="1"/>
    <col min="13080" max="13307" width="14.625" style="280"/>
    <col min="13308" max="13308" width="12.125" style="280" customWidth="1"/>
    <col min="13309" max="13325" width="7.25" style="280" customWidth="1"/>
    <col min="13326" max="13326" width="7.125" style="280" customWidth="1"/>
    <col min="13327" max="13330" width="8.25" style="280" customWidth="1"/>
    <col min="13331" max="13335" width="7.125" style="280" customWidth="1"/>
    <col min="13336" max="13563" width="14.625" style="280"/>
    <col min="13564" max="13564" width="12.125" style="280" customWidth="1"/>
    <col min="13565" max="13581" width="7.25" style="280" customWidth="1"/>
    <col min="13582" max="13582" width="7.125" style="280" customWidth="1"/>
    <col min="13583" max="13586" width="8.25" style="280" customWidth="1"/>
    <col min="13587" max="13591" width="7.125" style="280" customWidth="1"/>
    <col min="13592" max="13819" width="14.625" style="280"/>
    <col min="13820" max="13820" width="12.125" style="280" customWidth="1"/>
    <col min="13821" max="13837" width="7.25" style="280" customWidth="1"/>
    <col min="13838" max="13838" width="7.125" style="280" customWidth="1"/>
    <col min="13839" max="13842" width="8.25" style="280" customWidth="1"/>
    <col min="13843" max="13847" width="7.125" style="280" customWidth="1"/>
    <col min="13848" max="14075" width="14.625" style="280"/>
    <col min="14076" max="14076" width="12.125" style="280" customWidth="1"/>
    <col min="14077" max="14093" width="7.25" style="280" customWidth="1"/>
    <col min="14094" max="14094" width="7.125" style="280" customWidth="1"/>
    <col min="14095" max="14098" width="8.25" style="280" customWidth="1"/>
    <col min="14099" max="14103" width="7.125" style="280" customWidth="1"/>
    <col min="14104" max="14331" width="14.625" style="280"/>
    <col min="14332" max="14332" width="12.125" style="280" customWidth="1"/>
    <col min="14333" max="14349" width="7.25" style="280" customWidth="1"/>
    <col min="14350" max="14350" width="7.125" style="280" customWidth="1"/>
    <col min="14351" max="14354" width="8.25" style="280" customWidth="1"/>
    <col min="14355" max="14359" width="7.125" style="280" customWidth="1"/>
    <col min="14360" max="14587" width="14.625" style="280"/>
    <col min="14588" max="14588" width="12.125" style="280" customWidth="1"/>
    <col min="14589" max="14605" width="7.25" style="280" customWidth="1"/>
    <col min="14606" max="14606" width="7.125" style="280" customWidth="1"/>
    <col min="14607" max="14610" width="8.25" style="280" customWidth="1"/>
    <col min="14611" max="14615" width="7.125" style="280" customWidth="1"/>
    <col min="14616" max="14843" width="14.625" style="280"/>
    <col min="14844" max="14844" width="12.125" style="280" customWidth="1"/>
    <col min="14845" max="14861" width="7.25" style="280" customWidth="1"/>
    <col min="14862" max="14862" width="7.125" style="280" customWidth="1"/>
    <col min="14863" max="14866" width="8.25" style="280" customWidth="1"/>
    <col min="14867" max="14871" width="7.125" style="280" customWidth="1"/>
    <col min="14872" max="15099" width="14.625" style="280"/>
    <col min="15100" max="15100" width="12.125" style="280" customWidth="1"/>
    <col min="15101" max="15117" width="7.25" style="280" customWidth="1"/>
    <col min="15118" max="15118" width="7.125" style="280" customWidth="1"/>
    <col min="15119" max="15122" width="8.25" style="280" customWidth="1"/>
    <col min="15123" max="15127" width="7.125" style="280" customWidth="1"/>
    <col min="15128" max="15355" width="14.625" style="280"/>
    <col min="15356" max="15356" width="12.125" style="280" customWidth="1"/>
    <col min="15357" max="15373" width="7.25" style="280" customWidth="1"/>
    <col min="15374" max="15374" width="7.125" style="280" customWidth="1"/>
    <col min="15375" max="15378" width="8.25" style="280" customWidth="1"/>
    <col min="15379" max="15383" width="7.125" style="280" customWidth="1"/>
    <col min="15384" max="15611" width="14.625" style="280"/>
    <col min="15612" max="15612" width="12.125" style="280" customWidth="1"/>
    <col min="15613" max="15629" width="7.25" style="280" customWidth="1"/>
    <col min="15630" max="15630" width="7.125" style="280" customWidth="1"/>
    <col min="15631" max="15634" width="8.25" style="280" customWidth="1"/>
    <col min="15635" max="15639" width="7.125" style="280" customWidth="1"/>
    <col min="15640" max="15867" width="14.625" style="280"/>
    <col min="15868" max="15868" width="12.125" style="280" customWidth="1"/>
    <col min="15869" max="15885" width="7.25" style="280" customWidth="1"/>
    <col min="15886" max="15886" width="7.125" style="280" customWidth="1"/>
    <col min="15887" max="15890" width="8.25" style="280" customWidth="1"/>
    <col min="15891" max="15895" width="7.125" style="280" customWidth="1"/>
    <col min="15896" max="16123" width="14.625" style="280"/>
    <col min="16124" max="16124" width="12.125" style="280" customWidth="1"/>
    <col min="16125" max="16141" width="7.25" style="280" customWidth="1"/>
    <col min="16142" max="16142" width="7.125" style="280" customWidth="1"/>
    <col min="16143" max="16146" width="8.25" style="280" customWidth="1"/>
    <col min="16147" max="16151" width="7.125" style="280" customWidth="1"/>
    <col min="16152" max="16384" width="14.625" style="280"/>
  </cols>
  <sheetData>
    <row r="1" spans="1:19" s="279" customFormat="1" ht="37.5" customHeight="1">
      <c r="A1" s="278" t="s">
        <v>534</v>
      </c>
    </row>
    <row r="2" spans="1:19" s="279" customFormat="1" ht="30" customHeight="1"/>
    <row r="3" spans="1:19" ht="18.75" customHeight="1">
      <c r="A3" s="280" t="s">
        <v>535</v>
      </c>
      <c r="C3" s="281"/>
      <c r="D3" s="282" t="s">
        <v>536</v>
      </c>
      <c r="E3" s="282"/>
      <c r="F3" s="282"/>
      <c r="R3" s="280" t="s">
        <v>537</v>
      </c>
    </row>
    <row r="4" spans="1:19" s="285" customFormat="1" ht="15.75" customHeight="1">
      <c r="A4" s="283"/>
      <c r="B4" s="284" t="s">
        <v>506</v>
      </c>
      <c r="C4" s="284" t="s">
        <v>507</v>
      </c>
      <c r="D4" s="284" t="s">
        <v>516</v>
      </c>
      <c r="E4" s="284" t="s">
        <v>509</v>
      </c>
      <c r="F4" s="284" t="s">
        <v>510</v>
      </c>
      <c r="N4" s="286"/>
      <c r="O4" s="286" t="s">
        <v>515</v>
      </c>
      <c r="P4" s="287" t="s">
        <v>507</v>
      </c>
      <c r="Q4" s="287" t="s">
        <v>516</v>
      </c>
      <c r="R4" s="287" t="s">
        <v>509</v>
      </c>
      <c r="S4" s="287" t="s">
        <v>510</v>
      </c>
    </row>
    <row r="5" spans="1:19" ht="15.75" customHeight="1">
      <c r="A5" s="288" t="s">
        <v>517</v>
      </c>
      <c r="B5" s="289">
        <v>44.2</v>
      </c>
      <c r="C5" s="290" t="s">
        <v>81</v>
      </c>
      <c r="D5" s="290" t="s">
        <v>81</v>
      </c>
      <c r="E5" s="290" t="s">
        <v>81</v>
      </c>
      <c r="F5" s="290" t="s">
        <v>81</v>
      </c>
      <c r="N5" s="291" t="s">
        <v>538</v>
      </c>
      <c r="O5" s="292">
        <v>45.05</v>
      </c>
      <c r="P5" s="291">
        <v>45.8</v>
      </c>
      <c r="Q5" s="291">
        <v>47.3</v>
      </c>
      <c r="R5" s="293">
        <v>49</v>
      </c>
      <c r="S5" s="293">
        <v>50</v>
      </c>
    </row>
    <row r="6" spans="1:19" ht="15.75" customHeight="1">
      <c r="A6" s="288" t="s">
        <v>519</v>
      </c>
      <c r="B6" s="289">
        <v>44</v>
      </c>
      <c r="C6" s="285" t="s">
        <v>81</v>
      </c>
      <c r="D6" s="285" t="s">
        <v>81</v>
      </c>
      <c r="E6" s="285" t="s">
        <v>81</v>
      </c>
      <c r="F6" s="285" t="s">
        <v>81</v>
      </c>
      <c r="N6" s="280" t="s">
        <v>539</v>
      </c>
    </row>
    <row r="7" spans="1:19" ht="15.75" customHeight="1">
      <c r="A7" s="288" t="s">
        <v>521</v>
      </c>
      <c r="B7" s="289">
        <v>49</v>
      </c>
      <c r="C7" s="285" t="s">
        <v>81</v>
      </c>
      <c r="D7" s="285" t="s">
        <v>81</v>
      </c>
      <c r="E7" s="285" t="s">
        <v>81</v>
      </c>
      <c r="F7" s="285" t="s">
        <v>81</v>
      </c>
    </row>
    <row r="8" spans="1:19" ht="15.75" customHeight="1">
      <c r="A8" s="288" t="s">
        <v>523</v>
      </c>
      <c r="B8" s="289">
        <v>44.4</v>
      </c>
      <c r="C8" s="285" t="s">
        <v>81</v>
      </c>
      <c r="D8" s="285" t="s">
        <v>81</v>
      </c>
      <c r="E8" s="285" t="s">
        <v>81</v>
      </c>
      <c r="F8" s="285" t="s">
        <v>81</v>
      </c>
    </row>
    <row r="9" spans="1:19" ht="15.75" customHeight="1">
      <c r="A9" s="288" t="s">
        <v>525</v>
      </c>
      <c r="B9" s="289">
        <v>47</v>
      </c>
      <c r="C9" s="285" t="s">
        <v>81</v>
      </c>
      <c r="D9" s="285" t="s">
        <v>81</v>
      </c>
      <c r="E9" s="285" t="s">
        <v>81</v>
      </c>
      <c r="F9" s="285" t="s">
        <v>81</v>
      </c>
    </row>
    <row r="10" spans="1:19" ht="15.75" customHeight="1">
      <c r="A10" s="288" t="s">
        <v>526</v>
      </c>
      <c r="B10" s="289">
        <v>41.7</v>
      </c>
      <c r="C10" s="285" t="s">
        <v>81</v>
      </c>
      <c r="D10" s="285" t="s">
        <v>81</v>
      </c>
      <c r="E10" s="285" t="s">
        <v>81</v>
      </c>
      <c r="F10" s="285" t="s">
        <v>81</v>
      </c>
    </row>
    <row r="11" spans="1:19" ht="15.75" customHeight="1">
      <c r="A11" s="294" t="s">
        <v>459</v>
      </c>
      <c r="B11" s="295">
        <f>(SUM(B5:B10))/6</f>
        <v>45.050000000000004</v>
      </c>
      <c r="C11" s="285" t="s">
        <v>81</v>
      </c>
      <c r="D11" s="285" t="s">
        <v>81</v>
      </c>
      <c r="E11" s="285" t="s">
        <v>81</v>
      </c>
      <c r="F11" s="285" t="s">
        <v>81</v>
      </c>
    </row>
    <row r="12" spans="1:19" ht="15.75" customHeight="1">
      <c r="A12" s="296" t="s">
        <v>530</v>
      </c>
      <c r="B12" s="297" t="s">
        <v>81</v>
      </c>
      <c r="C12" s="298">
        <v>45.8</v>
      </c>
      <c r="D12" s="298">
        <v>47.3</v>
      </c>
      <c r="E12" s="299">
        <v>49</v>
      </c>
      <c r="F12" s="299">
        <v>50</v>
      </c>
    </row>
    <row r="13" spans="1:19" ht="37.5" customHeight="1">
      <c r="A13" s="247"/>
    </row>
    <row r="14" spans="1:19" ht="18.75" customHeight="1">
      <c r="A14" s="280" t="s">
        <v>540</v>
      </c>
      <c r="D14" s="300"/>
      <c r="E14" s="301"/>
      <c r="F14" s="252" t="s">
        <v>541</v>
      </c>
      <c r="N14" s="286"/>
      <c r="O14" s="286" t="s">
        <v>515</v>
      </c>
      <c r="P14" s="286" t="s">
        <v>507</v>
      </c>
      <c r="Q14" s="286" t="s">
        <v>516</v>
      </c>
      <c r="R14" s="286" t="s">
        <v>509</v>
      </c>
      <c r="S14" s="286" t="s">
        <v>510</v>
      </c>
    </row>
    <row r="15" spans="1:19" ht="15.75" customHeight="1">
      <c r="A15" s="283"/>
      <c r="B15" s="302" t="s">
        <v>506</v>
      </c>
      <c r="C15" s="302" t="s">
        <v>507</v>
      </c>
      <c r="D15" s="303" t="s">
        <v>516</v>
      </c>
      <c r="E15" s="284" t="s">
        <v>509</v>
      </c>
      <c r="F15" s="284" t="s">
        <v>510</v>
      </c>
      <c r="N15" s="291" t="s">
        <v>542</v>
      </c>
      <c r="O15" s="304">
        <v>91.448451341083583</v>
      </c>
      <c r="P15" s="286">
        <v>93.7</v>
      </c>
      <c r="Q15" s="286">
        <v>94.2</v>
      </c>
      <c r="R15" s="286">
        <v>94.2</v>
      </c>
      <c r="S15" s="286">
        <v>95.9</v>
      </c>
    </row>
    <row r="16" spans="1:19" ht="15.75" customHeight="1">
      <c r="A16" s="305" t="s">
        <v>517</v>
      </c>
      <c r="B16" s="306">
        <v>94.579628516280096</v>
      </c>
      <c r="C16" s="285" t="s">
        <v>81</v>
      </c>
      <c r="D16" s="285" t="s">
        <v>81</v>
      </c>
      <c r="E16" s="285" t="s">
        <v>81</v>
      </c>
      <c r="F16" s="285" t="s">
        <v>81</v>
      </c>
      <c r="N16" s="280" t="s">
        <v>539</v>
      </c>
    </row>
    <row r="17" spans="1:24" ht="15.75" customHeight="1">
      <c r="A17" s="307" t="s">
        <v>519</v>
      </c>
      <c r="B17" s="306">
        <v>93.451544943820224</v>
      </c>
      <c r="C17" s="285" t="s">
        <v>81</v>
      </c>
      <c r="D17" s="285" t="s">
        <v>81</v>
      </c>
      <c r="E17" s="285" t="s">
        <v>81</v>
      </c>
      <c r="F17" s="285" t="s">
        <v>81</v>
      </c>
    </row>
    <row r="18" spans="1:24" ht="15.75" customHeight="1">
      <c r="A18" s="307" t="s">
        <v>521</v>
      </c>
      <c r="B18" s="306">
        <v>86.956521739130437</v>
      </c>
      <c r="C18" s="285" t="s">
        <v>81</v>
      </c>
      <c r="D18" s="285" t="s">
        <v>81</v>
      </c>
      <c r="E18" s="285" t="s">
        <v>81</v>
      </c>
      <c r="F18" s="285" t="s">
        <v>81</v>
      </c>
    </row>
    <row r="19" spans="1:24" ht="15.75" customHeight="1">
      <c r="A19" s="307" t="s">
        <v>523</v>
      </c>
      <c r="B19" s="306">
        <v>92.881666285191116</v>
      </c>
      <c r="C19" s="285" t="s">
        <v>81</v>
      </c>
      <c r="D19" s="285" t="s">
        <v>81</v>
      </c>
      <c r="E19" s="285" t="s">
        <v>81</v>
      </c>
      <c r="F19" s="285" t="s">
        <v>81</v>
      </c>
    </row>
    <row r="20" spans="1:24" ht="15.75" customHeight="1">
      <c r="A20" s="307" t="s">
        <v>525</v>
      </c>
      <c r="B20" s="306">
        <v>88.685786322092653</v>
      </c>
      <c r="C20" s="285" t="s">
        <v>81</v>
      </c>
      <c r="D20" s="285" t="s">
        <v>81</v>
      </c>
      <c r="E20" s="285" t="s">
        <v>81</v>
      </c>
      <c r="F20" s="285" t="s">
        <v>81</v>
      </c>
    </row>
    <row r="21" spans="1:24" ht="15.75" customHeight="1">
      <c r="A21" s="307" t="s">
        <v>526</v>
      </c>
      <c r="B21" s="306">
        <v>92.135560239987029</v>
      </c>
      <c r="C21" s="285" t="s">
        <v>81</v>
      </c>
      <c r="D21" s="285" t="s">
        <v>81</v>
      </c>
      <c r="E21" s="285" t="s">
        <v>81</v>
      </c>
      <c r="F21" s="285" t="s">
        <v>81</v>
      </c>
    </row>
    <row r="22" spans="1:24" ht="15.75" customHeight="1">
      <c r="A22" s="259" t="s">
        <v>459</v>
      </c>
      <c r="B22" s="308">
        <f>(SUM(B16:B21))/6</f>
        <v>91.448451341083583</v>
      </c>
      <c r="C22" s="285" t="s">
        <v>81</v>
      </c>
      <c r="D22" s="285" t="s">
        <v>81</v>
      </c>
      <c r="E22" s="285" t="s">
        <v>81</v>
      </c>
      <c r="F22" s="285" t="s">
        <v>81</v>
      </c>
    </row>
    <row r="23" spans="1:24">
      <c r="A23" s="309" t="s">
        <v>530</v>
      </c>
      <c r="B23" s="298"/>
      <c r="C23" s="298">
        <v>93.7</v>
      </c>
      <c r="D23" s="298">
        <v>94.2</v>
      </c>
      <c r="E23" s="298">
        <v>94.2</v>
      </c>
      <c r="F23" s="298">
        <v>95.9</v>
      </c>
    </row>
    <row r="24" spans="1:24" ht="18.75" customHeight="1">
      <c r="A24" s="245" t="s">
        <v>543</v>
      </c>
      <c r="X24" s="280" t="s">
        <v>541</v>
      </c>
    </row>
    <row r="25" spans="1:24" ht="21" customHeight="1">
      <c r="A25" s="245"/>
    </row>
    <row r="26" spans="1:24" ht="18.75" customHeight="1">
      <c r="A26" s="245" t="s">
        <v>544</v>
      </c>
      <c r="C26" s="245"/>
      <c r="D26" s="245"/>
      <c r="E26" s="245"/>
      <c r="F26" s="245"/>
      <c r="G26" s="245"/>
      <c r="H26" s="245"/>
      <c r="I26" s="258"/>
      <c r="J26" s="301"/>
      <c r="K26" s="252" t="s">
        <v>541</v>
      </c>
      <c r="L26" s="301"/>
      <c r="M26" s="301"/>
      <c r="N26" s="310"/>
      <c r="O26" s="310" t="s">
        <v>501</v>
      </c>
      <c r="P26" s="310" t="s">
        <v>512</v>
      </c>
      <c r="Q26" s="311" t="s">
        <v>513</v>
      </c>
      <c r="R26" s="311" t="s">
        <v>514</v>
      </c>
      <c r="S26" s="311" t="s">
        <v>545</v>
      </c>
      <c r="T26" s="312" t="s">
        <v>515</v>
      </c>
      <c r="U26" s="312" t="s">
        <v>507</v>
      </c>
      <c r="V26" s="312" t="s">
        <v>516</v>
      </c>
      <c r="W26" s="312" t="s">
        <v>509</v>
      </c>
      <c r="X26" s="312" t="s">
        <v>510</v>
      </c>
    </row>
    <row r="27" spans="1:24" ht="17.25" customHeight="1">
      <c r="A27" s="257"/>
      <c r="B27" s="254" t="s">
        <v>546</v>
      </c>
      <c r="C27" s="254" t="s">
        <v>502</v>
      </c>
      <c r="D27" s="302" t="s">
        <v>503</v>
      </c>
      <c r="E27" s="302" t="s">
        <v>504</v>
      </c>
      <c r="F27" s="302" t="s">
        <v>505</v>
      </c>
      <c r="G27" s="303" t="s">
        <v>506</v>
      </c>
      <c r="H27" s="284" t="s">
        <v>507</v>
      </c>
      <c r="I27" s="284" t="s">
        <v>516</v>
      </c>
      <c r="J27" s="284" t="s">
        <v>509</v>
      </c>
      <c r="K27" s="284" t="s">
        <v>510</v>
      </c>
      <c r="L27" s="313"/>
      <c r="M27" s="313"/>
      <c r="N27" s="314" t="s">
        <v>547</v>
      </c>
      <c r="O27" s="315">
        <v>4479</v>
      </c>
      <c r="P27" s="315">
        <v>5344</v>
      </c>
      <c r="Q27" s="315">
        <v>6224</v>
      </c>
      <c r="R27" s="315">
        <v>7325</v>
      </c>
      <c r="S27" s="315">
        <v>8201</v>
      </c>
      <c r="T27" s="316">
        <v>9912</v>
      </c>
      <c r="U27" s="316">
        <v>12662</v>
      </c>
      <c r="V27" s="316">
        <v>14452</v>
      </c>
      <c r="W27" s="316">
        <v>15159</v>
      </c>
      <c r="X27" s="316">
        <v>15365</v>
      </c>
    </row>
    <row r="28" spans="1:24" ht="17.25" customHeight="1">
      <c r="A28" s="317" t="s">
        <v>517</v>
      </c>
      <c r="B28" s="318">
        <v>2574</v>
      </c>
      <c r="C28" s="318">
        <v>3102</v>
      </c>
      <c r="D28" s="318">
        <v>3725</v>
      </c>
      <c r="E28" s="318">
        <v>4440</v>
      </c>
      <c r="F28" s="318">
        <v>4958</v>
      </c>
      <c r="G28" s="318">
        <v>5982</v>
      </c>
      <c r="H28" s="285" t="s">
        <v>81</v>
      </c>
      <c r="I28" s="285" t="s">
        <v>81</v>
      </c>
      <c r="J28" s="285" t="s">
        <v>81</v>
      </c>
      <c r="K28" s="285" t="s">
        <v>81</v>
      </c>
      <c r="L28" s="318"/>
      <c r="M28" s="318"/>
      <c r="N28" s="280" t="s">
        <v>539</v>
      </c>
    </row>
    <row r="29" spans="1:24" ht="17.25" customHeight="1">
      <c r="A29" s="259" t="s">
        <v>519</v>
      </c>
      <c r="B29" s="318">
        <v>579</v>
      </c>
      <c r="C29" s="318">
        <v>636</v>
      </c>
      <c r="D29" s="318">
        <v>717</v>
      </c>
      <c r="E29" s="318">
        <v>835</v>
      </c>
      <c r="F29" s="318">
        <v>912</v>
      </c>
      <c r="G29" s="318">
        <v>1046</v>
      </c>
      <c r="H29" s="285" t="s">
        <v>81</v>
      </c>
      <c r="I29" s="285" t="s">
        <v>81</v>
      </c>
      <c r="J29" s="285" t="s">
        <v>81</v>
      </c>
      <c r="K29" s="285" t="s">
        <v>81</v>
      </c>
      <c r="L29" s="318"/>
      <c r="M29" s="318"/>
    </row>
    <row r="30" spans="1:24" ht="17.25" customHeight="1">
      <c r="A30" s="259" t="s">
        <v>521</v>
      </c>
      <c r="B30" s="318">
        <v>175</v>
      </c>
      <c r="C30" s="318">
        <v>211</v>
      </c>
      <c r="D30" s="318">
        <v>223</v>
      </c>
      <c r="E30" s="318">
        <v>241</v>
      </c>
      <c r="F30" s="318">
        <v>274</v>
      </c>
      <c r="G30" s="318">
        <v>362</v>
      </c>
      <c r="H30" s="285" t="s">
        <v>81</v>
      </c>
      <c r="I30" s="285" t="s">
        <v>81</v>
      </c>
      <c r="J30" s="285" t="s">
        <v>81</v>
      </c>
      <c r="K30" s="285" t="s">
        <v>81</v>
      </c>
      <c r="L30" s="318"/>
      <c r="M30" s="318"/>
    </row>
    <row r="31" spans="1:24" ht="17.25" customHeight="1">
      <c r="A31" s="259" t="s">
        <v>523</v>
      </c>
      <c r="B31" s="318">
        <v>372</v>
      </c>
      <c r="C31" s="318">
        <v>429</v>
      </c>
      <c r="D31" s="318">
        <v>530</v>
      </c>
      <c r="E31" s="318">
        <v>613</v>
      </c>
      <c r="F31" s="318">
        <v>677</v>
      </c>
      <c r="G31" s="318">
        <v>824</v>
      </c>
      <c r="H31" s="285" t="s">
        <v>81</v>
      </c>
      <c r="I31" s="285" t="s">
        <v>81</v>
      </c>
      <c r="J31" s="285" t="s">
        <v>81</v>
      </c>
      <c r="K31" s="285" t="s">
        <v>81</v>
      </c>
      <c r="L31" s="318"/>
      <c r="M31" s="318"/>
    </row>
    <row r="32" spans="1:24" ht="17.25" customHeight="1">
      <c r="A32" s="259" t="s">
        <v>525</v>
      </c>
      <c r="B32" s="318">
        <v>370</v>
      </c>
      <c r="C32" s="318">
        <v>463</v>
      </c>
      <c r="D32" s="318">
        <v>493</v>
      </c>
      <c r="E32" s="318">
        <v>570</v>
      </c>
      <c r="F32" s="318">
        <v>612</v>
      </c>
      <c r="G32" s="318">
        <v>765</v>
      </c>
      <c r="H32" s="285" t="s">
        <v>81</v>
      </c>
      <c r="I32" s="285" t="s">
        <v>81</v>
      </c>
      <c r="J32" s="285" t="s">
        <v>81</v>
      </c>
      <c r="K32" s="285" t="s">
        <v>81</v>
      </c>
      <c r="L32" s="318"/>
      <c r="M32" s="318"/>
    </row>
    <row r="33" spans="1:13" ht="17.25" customHeight="1">
      <c r="A33" s="259" t="s">
        <v>526</v>
      </c>
      <c r="B33" s="318">
        <v>409</v>
      </c>
      <c r="C33" s="318">
        <v>503</v>
      </c>
      <c r="D33" s="318">
        <v>536</v>
      </c>
      <c r="E33" s="318">
        <v>626</v>
      </c>
      <c r="F33" s="318">
        <v>768</v>
      </c>
      <c r="G33" s="318">
        <v>933</v>
      </c>
      <c r="H33" s="285" t="s">
        <v>81</v>
      </c>
      <c r="I33" s="285" t="s">
        <v>81</v>
      </c>
      <c r="J33" s="285" t="s">
        <v>81</v>
      </c>
      <c r="K33" s="285" t="s">
        <v>81</v>
      </c>
      <c r="L33" s="318"/>
      <c r="M33" s="318"/>
    </row>
    <row r="34" spans="1:13" ht="17.25" customHeight="1">
      <c r="A34" s="259" t="s">
        <v>459</v>
      </c>
      <c r="B34" s="318">
        <f t="shared" ref="B34:G34" si="0">SUM(B28:B33)</f>
        <v>4479</v>
      </c>
      <c r="C34" s="318">
        <f t="shared" si="0"/>
        <v>5344</v>
      </c>
      <c r="D34" s="318">
        <f t="shared" si="0"/>
        <v>6224</v>
      </c>
      <c r="E34" s="318">
        <f t="shared" si="0"/>
        <v>7325</v>
      </c>
      <c r="F34" s="318">
        <f t="shared" si="0"/>
        <v>8201</v>
      </c>
      <c r="G34" s="318">
        <f t="shared" si="0"/>
        <v>9912</v>
      </c>
      <c r="H34" s="285" t="s">
        <v>81</v>
      </c>
      <c r="I34" s="285" t="s">
        <v>81</v>
      </c>
      <c r="J34" s="285" t="s">
        <v>81</v>
      </c>
      <c r="K34" s="285" t="s">
        <v>81</v>
      </c>
      <c r="L34" s="318"/>
      <c r="M34" s="318"/>
    </row>
    <row r="35" spans="1:13" ht="17.25" customHeight="1">
      <c r="A35" s="268" t="s">
        <v>530</v>
      </c>
      <c r="B35" s="319" t="s">
        <v>81</v>
      </c>
      <c r="C35" s="319" t="s">
        <v>81</v>
      </c>
      <c r="D35" s="319" t="s">
        <v>81</v>
      </c>
      <c r="E35" s="319" t="s">
        <v>81</v>
      </c>
      <c r="F35" s="319" t="s">
        <v>81</v>
      </c>
      <c r="G35" s="319" t="s">
        <v>81</v>
      </c>
      <c r="H35" s="320">
        <v>12662</v>
      </c>
      <c r="I35" s="320">
        <v>14452</v>
      </c>
      <c r="J35" s="320">
        <v>15159</v>
      </c>
      <c r="K35" s="320">
        <v>15365</v>
      </c>
      <c r="L35" s="318"/>
      <c r="M35" s="318"/>
    </row>
    <row r="36" spans="1:13" ht="15" customHeight="1">
      <c r="B36" s="245"/>
      <c r="C36" s="245"/>
      <c r="D36" s="245"/>
      <c r="E36" s="245"/>
      <c r="F36" s="245"/>
      <c r="G36" s="245"/>
      <c r="H36" s="245"/>
      <c r="J36" s="247"/>
      <c r="K36" s="301" t="s">
        <v>548</v>
      </c>
      <c r="L36" s="245"/>
      <c r="M36" s="245"/>
    </row>
  </sheetData>
  <mergeCells count="1">
    <mergeCell ref="D3:F3"/>
  </mergeCells>
  <phoneticPr fontId="3"/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F0EF-FF11-4EE2-8B5F-31DE3AB13393}">
  <dimension ref="A1:O53"/>
  <sheetViews>
    <sheetView showGridLines="0" view="pageBreakPreview" zoomScaleNormal="100" zoomScaleSheetLayoutView="100" workbookViewId="0"/>
  </sheetViews>
  <sheetFormatPr defaultColWidth="5.875" defaultRowHeight="12"/>
  <cols>
    <col min="1" max="1" width="12.125" style="245" customWidth="1"/>
    <col min="2" max="11" width="7.5" style="245" customWidth="1"/>
    <col min="12" max="12" width="6.875" style="245" customWidth="1"/>
    <col min="13" max="250" width="5.875" style="245"/>
    <col min="251" max="251" width="12.125" style="245" customWidth="1"/>
    <col min="252" max="262" width="6.875" style="245" customWidth="1"/>
    <col min="263" max="506" width="5.875" style="245"/>
    <col min="507" max="507" width="12.125" style="245" customWidth="1"/>
    <col min="508" max="518" width="6.875" style="245" customWidth="1"/>
    <col min="519" max="762" width="5.875" style="245"/>
    <col min="763" max="763" width="12.125" style="245" customWidth="1"/>
    <col min="764" max="774" width="6.875" style="245" customWidth="1"/>
    <col min="775" max="1018" width="5.875" style="245"/>
    <col min="1019" max="1019" width="12.125" style="245" customWidth="1"/>
    <col min="1020" max="1030" width="6.875" style="245" customWidth="1"/>
    <col min="1031" max="1274" width="5.875" style="245"/>
    <col min="1275" max="1275" width="12.125" style="245" customWidth="1"/>
    <col min="1276" max="1286" width="6.875" style="245" customWidth="1"/>
    <col min="1287" max="1530" width="5.875" style="245"/>
    <col min="1531" max="1531" width="12.125" style="245" customWidth="1"/>
    <col min="1532" max="1542" width="6.875" style="245" customWidth="1"/>
    <col min="1543" max="1786" width="5.875" style="245"/>
    <col min="1787" max="1787" width="12.125" style="245" customWidth="1"/>
    <col min="1788" max="1798" width="6.875" style="245" customWidth="1"/>
    <col min="1799" max="2042" width="5.875" style="245"/>
    <col min="2043" max="2043" width="12.125" style="245" customWidth="1"/>
    <col min="2044" max="2054" width="6.875" style="245" customWidth="1"/>
    <col min="2055" max="2298" width="5.875" style="245"/>
    <col min="2299" max="2299" width="12.125" style="245" customWidth="1"/>
    <col min="2300" max="2310" width="6.875" style="245" customWidth="1"/>
    <col min="2311" max="2554" width="5.875" style="245"/>
    <col min="2555" max="2555" width="12.125" style="245" customWidth="1"/>
    <col min="2556" max="2566" width="6.875" style="245" customWidth="1"/>
    <col min="2567" max="2810" width="5.875" style="245"/>
    <col min="2811" max="2811" width="12.125" style="245" customWidth="1"/>
    <col min="2812" max="2822" width="6.875" style="245" customWidth="1"/>
    <col min="2823" max="3066" width="5.875" style="245"/>
    <col min="3067" max="3067" width="12.125" style="245" customWidth="1"/>
    <col min="3068" max="3078" width="6.875" style="245" customWidth="1"/>
    <col min="3079" max="3322" width="5.875" style="245"/>
    <col min="3323" max="3323" width="12.125" style="245" customWidth="1"/>
    <col min="3324" max="3334" width="6.875" style="245" customWidth="1"/>
    <col min="3335" max="3578" width="5.875" style="245"/>
    <col min="3579" max="3579" width="12.125" style="245" customWidth="1"/>
    <col min="3580" max="3590" width="6.875" style="245" customWidth="1"/>
    <col min="3591" max="3834" width="5.875" style="245"/>
    <col min="3835" max="3835" width="12.125" style="245" customWidth="1"/>
    <col min="3836" max="3846" width="6.875" style="245" customWidth="1"/>
    <col min="3847" max="4090" width="5.875" style="245"/>
    <col min="4091" max="4091" width="12.125" style="245" customWidth="1"/>
    <col min="4092" max="4102" width="6.875" style="245" customWidth="1"/>
    <col min="4103" max="4346" width="5.875" style="245"/>
    <col min="4347" max="4347" width="12.125" style="245" customWidth="1"/>
    <col min="4348" max="4358" width="6.875" style="245" customWidth="1"/>
    <col min="4359" max="4602" width="5.875" style="245"/>
    <col min="4603" max="4603" width="12.125" style="245" customWidth="1"/>
    <col min="4604" max="4614" width="6.875" style="245" customWidth="1"/>
    <col min="4615" max="4858" width="5.875" style="245"/>
    <col min="4859" max="4859" width="12.125" style="245" customWidth="1"/>
    <col min="4860" max="4870" width="6.875" style="245" customWidth="1"/>
    <col min="4871" max="5114" width="5.875" style="245"/>
    <col min="5115" max="5115" width="12.125" style="245" customWidth="1"/>
    <col min="5116" max="5126" width="6.875" style="245" customWidth="1"/>
    <col min="5127" max="5370" width="5.875" style="245"/>
    <col min="5371" max="5371" width="12.125" style="245" customWidth="1"/>
    <col min="5372" max="5382" width="6.875" style="245" customWidth="1"/>
    <col min="5383" max="5626" width="5.875" style="245"/>
    <col min="5627" max="5627" width="12.125" style="245" customWidth="1"/>
    <col min="5628" max="5638" width="6.875" style="245" customWidth="1"/>
    <col min="5639" max="5882" width="5.875" style="245"/>
    <col min="5883" max="5883" width="12.125" style="245" customWidth="1"/>
    <col min="5884" max="5894" width="6.875" style="245" customWidth="1"/>
    <col min="5895" max="6138" width="5.875" style="245"/>
    <col min="6139" max="6139" width="12.125" style="245" customWidth="1"/>
    <col min="6140" max="6150" width="6.875" style="245" customWidth="1"/>
    <col min="6151" max="6394" width="5.875" style="245"/>
    <col min="6395" max="6395" width="12.125" style="245" customWidth="1"/>
    <col min="6396" max="6406" width="6.875" style="245" customWidth="1"/>
    <col min="6407" max="6650" width="5.875" style="245"/>
    <col min="6651" max="6651" width="12.125" style="245" customWidth="1"/>
    <col min="6652" max="6662" width="6.875" style="245" customWidth="1"/>
    <col min="6663" max="6906" width="5.875" style="245"/>
    <col min="6907" max="6907" width="12.125" style="245" customWidth="1"/>
    <col min="6908" max="6918" width="6.875" style="245" customWidth="1"/>
    <col min="6919" max="7162" width="5.875" style="245"/>
    <col min="7163" max="7163" width="12.125" style="245" customWidth="1"/>
    <col min="7164" max="7174" width="6.875" style="245" customWidth="1"/>
    <col min="7175" max="7418" width="5.875" style="245"/>
    <col min="7419" max="7419" width="12.125" style="245" customWidth="1"/>
    <col min="7420" max="7430" width="6.875" style="245" customWidth="1"/>
    <col min="7431" max="7674" width="5.875" style="245"/>
    <col min="7675" max="7675" width="12.125" style="245" customWidth="1"/>
    <col min="7676" max="7686" width="6.875" style="245" customWidth="1"/>
    <col min="7687" max="7930" width="5.875" style="245"/>
    <col min="7931" max="7931" width="12.125" style="245" customWidth="1"/>
    <col min="7932" max="7942" width="6.875" style="245" customWidth="1"/>
    <col min="7943" max="8186" width="5.875" style="245"/>
    <col min="8187" max="8187" width="12.125" style="245" customWidth="1"/>
    <col min="8188" max="8198" width="6.875" style="245" customWidth="1"/>
    <col min="8199" max="8442" width="5.875" style="245"/>
    <col min="8443" max="8443" width="12.125" style="245" customWidth="1"/>
    <col min="8444" max="8454" width="6.875" style="245" customWidth="1"/>
    <col min="8455" max="8698" width="5.875" style="245"/>
    <col min="8699" max="8699" width="12.125" style="245" customWidth="1"/>
    <col min="8700" max="8710" width="6.875" style="245" customWidth="1"/>
    <col min="8711" max="8954" width="5.875" style="245"/>
    <col min="8955" max="8955" width="12.125" style="245" customWidth="1"/>
    <col min="8956" max="8966" width="6.875" style="245" customWidth="1"/>
    <col min="8967" max="9210" width="5.875" style="245"/>
    <col min="9211" max="9211" width="12.125" style="245" customWidth="1"/>
    <col min="9212" max="9222" width="6.875" style="245" customWidth="1"/>
    <col min="9223" max="9466" width="5.875" style="245"/>
    <col min="9467" max="9467" width="12.125" style="245" customWidth="1"/>
    <col min="9468" max="9478" width="6.875" style="245" customWidth="1"/>
    <col min="9479" max="9722" width="5.875" style="245"/>
    <col min="9723" max="9723" width="12.125" style="245" customWidth="1"/>
    <col min="9724" max="9734" width="6.875" style="245" customWidth="1"/>
    <col min="9735" max="9978" width="5.875" style="245"/>
    <col min="9979" max="9979" width="12.125" style="245" customWidth="1"/>
    <col min="9980" max="9990" width="6.875" style="245" customWidth="1"/>
    <col min="9991" max="10234" width="5.875" style="245"/>
    <col min="10235" max="10235" width="12.125" style="245" customWidth="1"/>
    <col min="10236" max="10246" width="6.875" style="245" customWidth="1"/>
    <col min="10247" max="10490" width="5.875" style="245"/>
    <col min="10491" max="10491" width="12.125" style="245" customWidth="1"/>
    <col min="10492" max="10502" width="6.875" style="245" customWidth="1"/>
    <col min="10503" max="10746" width="5.875" style="245"/>
    <col min="10747" max="10747" width="12.125" style="245" customWidth="1"/>
    <col min="10748" max="10758" width="6.875" style="245" customWidth="1"/>
    <col min="10759" max="11002" width="5.875" style="245"/>
    <col min="11003" max="11003" width="12.125" style="245" customWidth="1"/>
    <col min="11004" max="11014" width="6.875" style="245" customWidth="1"/>
    <col min="11015" max="11258" width="5.875" style="245"/>
    <col min="11259" max="11259" width="12.125" style="245" customWidth="1"/>
    <col min="11260" max="11270" width="6.875" style="245" customWidth="1"/>
    <col min="11271" max="11514" width="5.875" style="245"/>
    <col min="11515" max="11515" width="12.125" style="245" customWidth="1"/>
    <col min="11516" max="11526" width="6.875" style="245" customWidth="1"/>
    <col min="11527" max="11770" width="5.875" style="245"/>
    <col min="11771" max="11771" width="12.125" style="245" customWidth="1"/>
    <col min="11772" max="11782" width="6.875" style="245" customWidth="1"/>
    <col min="11783" max="12026" width="5.875" style="245"/>
    <col min="12027" max="12027" width="12.125" style="245" customWidth="1"/>
    <col min="12028" max="12038" width="6.875" style="245" customWidth="1"/>
    <col min="12039" max="12282" width="5.875" style="245"/>
    <col min="12283" max="12283" width="12.125" style="245" customWidth="1"/>
    <col min="12284" max="12294" width="6.875" style="245" customWidth="1"/>
    <col min="12295" max="12538" width="5.875" style="245"/>
    <col min="12539" max="12539" width="12.125" style="245" customWidth="1"/>
    <col min="12540" max="12550" width="6.875" style="245" customWidth="1"/>
    <col min="12551" max="12794" width="5.875" style="245"/>
    <col min="12795" max="12795" width="12.125" style="245" customWidth="1"/>
    <col min="12796" max="12806" width="6.875" style="245" customWidth="1"/>
    <col min="12807" max="13050" width="5.875" style="245"/>
    <col min="13051" max="13051" width="12.125" style="245" customWidth="1"/>
    <col min="13052" max="13062" width="6.875" style="245" customWidth="1"/>
    <col min="13063" max="13306" width="5.875" style="245"/>
    <col min="13307" max="13307" width="12.125" style="245" customWidth="1"/>
    <col min="13308" max="13318" width="6.875" style="245" customWidth="1"/>
    <col min="13319" max="13562" width="5.875" style="245"/>
    <col min="13563" max="13563" width="12.125" style="245" customWidth="1"/>
    <col min="13564" max="13574" width="6.875" style="245" customWidth="1"/>
    <col min="13575" max="13818" width="5.875" style="245"/>
    <col min="13819" max="13819" width="12.125" style="245" customWidth="1"/>
    <col min="13820" max="13830" width="6.875" style="245" customWidth="1"/>
    <col min="13831" max="14074" width="5.875" style="245"/>
    <col min="14075" max="14075" width="12.125" style="245" customWidth="1"/>
    <col min="14076" max="14086" width="6.875" style="245" customWidth="1"/>
    <col min="14087" max="14330" width="5.875" style="245"/>
    <col min="14331" max="14331" width="12.125" style="245" customWidth="1"/>
    <col min="14332" max="14342" width="6.875" style="245" customWidth="1"/>
    <col min="14343" max="14586" width="5.875" style="245"/>
    <col min="14587" max="14587" width="12.125" style="245" customWidth="1"/>
    <col min="14588" max="14598" width="6.875" style="245" customWidth="1"/>
    <col min="14599" max="14842" width="5.875" style="245"/>
    <col min="14843" max="14843" width="12.125" style="245" customWidth="1"/>
    <col min="14844" max="14854" width="6.875" style="245" customWidth="1"/>
    <col min="14855" max="15098" width="5.875" style="245"/>
    <col min="15099" max="15099" width="12.125" style="245" customWidth="1"/>
    <col min="15100" max="15110" width="6.875" style="245" customWidth="1"/>
    <col min="15111" max="15354" width="5.875" style="245"/>
    <col min="15355" max="15355" width="12.125" style="245" customWidth="1"/>
    <col min="15356" max="15366" width="6.875" style="245" customWidth="1"/>
    <col min="15367" max="15610" width="5.875" style="245"/>
    <col min="15611" max="15611" width="12.125" style="245" customWidth="1"/>
    <col min="15612" max="15622" width="6.875" style="245" customWidth="1"/>
    <col min="15623" max="15866" width="5.875" style="245"/>
    <col min="15867" max="15867" width="12.125" style="245" customWidth="1"/>
    <col min="15868" max="15878" width="6.875" style="245" customWidth="1"/>
    <col min="15879" max="16122" width="5.875" style="245"/>
    <col min="16123" max="16123" width="12.125" style="245" customWidth="1"/>
    <col min="16124" max="16134" width="6.875" style="245" customWidth="1"/>
    <col min="16135" max="16384" width="5.875" style="245"/>
  </cols>
  <sheetData>
    <row r="1" spans="1:12" s="242" customFormat="1" ht="37.5" customHeight="1">
      <c r="K1" s="243" t="s">
        <v>549</v>
      </c>
    </row>
    <row r="2" spans="1:12" ht="18.75" customHeight="1">
      <c r="A2" s="244" t="s">
        <v>550</v>
      </c>
    </row>
    <row r="3" spans="1:12" ht="11.25" customHeight="1">
      <c r="A3" s="321"/>
    </row>
    <row r="4" spans="1:12" s="323" customFormat="1" ht="18.75" customHeight="1">
      <c r="A4" s="245" t="s">
        <v>551</v>
      </c>
      <c r="B4" s="322"/>
      <c r="D4" s="322"/>
      <c r="G4" s="252"/>
      <c r="H4" s="323" t="s">
        <v>552</v>
      </c>
      <c r="J4" s="252"/>
      <c r="K4" s="252" t="s">
        <v>541</v>
      </c>
    </row>
    <row r="5" spans="1:12" s="258" customFormat="1" ht="26.25" customHeight="1">
      <c r="A5" s="257"/>
      <c r="B5" s="324" t="s">
        <v>553</v>
      </c>
      <c r="C5" s="324" t="s">
        <v>554</v>
      </c>
      <c r="D5" s="324" t="s">
        <v>555</v>
      </c>
      <c r="E5" s="324" t="s">
        <v>556</v>
      </c>
      <c r="F5" s="324" t="s">
        <v>557</v>
      </c>
      <c r="G5" s="325" t="s">
        <v>558</v>
      </c>
      <c r="H5" s="325" t="s">
        <v>559</v>
      </c>
      <c r="I5" s="325" t="s">
        <v>560</v>
      </c>
      <c r="J5" s="325" t="s">
        <v>561</v>
      </c>
      <c r="K5" s="325" t="s">
        <v>562</v>
      </c>
    </row>
    <row r="6" spans="1:12" ht="22.5" customHeight="1">
      <c r="A6" s="326" t="s">
        <v>109</v>
      </c>
      <c r="B6" s="270">
        <v>673</v>
      </c>
      <c r="C6" s="270">
        <v>675</v>
      </c>
      <c r="D6" s="270">
        <v>644</v>
      </c>
      <c r="E6" s="270">
        <v>616</v>
      </c>
      <c r="F6" s="270">
        <v>569</v>
      </c>
      <c r="G6" s="270">
        <v>538</v>
      </c>
      <c r="H6" s="270">
        <v>566</v>
      </c>
      <c r="I6" s="270">
        <v>497</v>
      </c>
      <c r="J6" s="270">
        <v>503</v>
      </c>
      <c r="K6" s="270">
        <v>410</v>
      </c>
    </row>
    <row r="7" spans="1:12" ht="37.5" customHeight="1">
      <c r="A7" s="294"/>
      <c r="B7" s="260"/>
      <c r="C7" s="260"/>
      <c r="D7" s="260"/>
      <c r="E7" s="260"/>
      <c r="F7" s="260"/>
      <c r="G7" s="260"/>
      <c r="H7" s="260"/>
      <c r="I7" s="260"/>
      <c r="J7" s="260"/>
      <c r="K7" s="260"/>
    </row>
    <row r="8" spans="1:12" ht="15" customHeight="1">
      <c r="A8" s="294"/>
      <c r="B8" s="260"/>
      <c r="C8" s="260"/>
      <c r="D8" s="260"/>
      <c r="E8" s="260"/>
      <c r="F8" s="260"/>
      <c r="G8" s="260"/>
      <c r="H8" s="260"/>
      <c r="I8" s="260"/>
      <c r="J8" s="260"/>
      <c r="K8" s="260"/>
    </row>
    <row r="9" spans="1:12" ht="22.5" customHeight="1">
      <c r="A9" s="294"/>
      <c r="B9" s="260"/>
      <c r="C9" s="260"/>
      <c r="D9" s="260"/>
      <c r="E9" s="260"/>
      <c r="F9" s="260"/>
      <c r="G9" s="260"/>
      <c r="H9" s="260"/>
      <c r="I9" s="260"/>
      <c r="J9" s="260"/>
    </row>
    <row r="10" spans="1:12" ht="18.75" customHeight="1">
      <c r="A10" s="245" t="s">
        <v>563</v>
      </c>
      <c r="H10" s="323" t="s">
        <v>552</v>
      </c>
      <c r="I10" s="323"/>
      <c r="J10" s="252"/>
      <c r="K10" s="252" t="s">
        <v>541</v>
      </c>
      <c r="L10" s="252"/>
    </row>
    <row r="11" spans="1:12" ht="26.25" customHeight="1">
      <c r="A11" s="257"/>
      <c r="B11" s="324" t="s">
        <v>553</v>
      </c>
      <c r="C11" s="324" t="s">
        <v>554</v>
      </c>
      <c r="D11" s="324" t="s">
        <v>555</v>
      </c>
      <c r="E11" s="324" t="s">
        <v>556</v>
      </c>
      <c r="F11" s="324" t="s">
        <v>557</v>
      </c>
      <c r="G11" s="325" t="s">
        <v>558</v>
      </c>
      <c r="H11" s="325" t="s">
        <v>559</v>
      </c>
      <c r="I11" s="325" t="s">
        <v>560</v>
      </c>
      <c r="J11" s="325" t="s">
        <v>561</v>
      </c>
      <c r="K11" s="325" t="s">
        <v>562</v>
      </c>
    </row>
    <row r="12" spans="1:12" ht="22.5" customHeight="1">
      <c r="A12" s="268" t="s">
        <v>109</v>
      </c>
      <c r="B12" s="270">
        <v>1163</v>
      </c>
      <c r="C12" s="270">
        <v>1243</v>
      </c>
      <c r="D12" s="270">
        <v>1232</v>
      </c>
      <c r="E12" s="270">
        <v>1271</v>
      </c>
      <c r="F12" s="270">
        <v>1305</v>
      </c>
      <c r="G12" s="270">
        <v>1243</v>
      </c>
      <c r="H12" s="270">
        <v>1246</v>
      </c>
      <c r="I12" s="270">
        <v>1255</v>
      </c>
      <c r="J12" s="270">
        <v>1353</v>
      </c>
      <c r="K12" s="270">
        <v>1437</v>
      </c>
    </row>
    <row r="13" spans="1:12" ht="18.75" customHeight="1">
      <c r="A13" s="327"/>
      <c r="B13" s="260"/>
      <c r="C13" s="260"/>
      <c r="D13" s="260"/>
      <c r="E13" s="260"/>
      <c r="F13" s="260"/>
      <c r="G13" s="260"/>
      <c r="H13" s="260"/>
      <c r="I13" s="260"/>
      <c r="J13" s="260"/>
      <c r="K13" s="328" t="s">
        <v>564</v>
      </c>
    </row>
    <row r="14" spans="1:12" ht="18.75" customHeight="1">
      <c r="A14" s="294"/>
      <c r="B14" s="260"/>
      <c r="C14" s="260"/>
      <c r="D14" s="260"/>
      <c r="E14" s="260"/>
      <c r="F14" s="260"/>
      <c r="G14" s="260"/>
      <c r="H14" s="260"/>
      <c r="I14" s="260"/>
      <c r="J14" s="260"/>
      <c r="K14" s="260"/>
    </row>
    <row r="15" spans="1:12" ht="18.75" customHeight="1">
      <c r="A15" s="294"/>
      <c r="B15" s="260"/>
      <c r="C15" s="260"/>
      <c r="D15" s="260"/>
      <c r="E15" s="260"/>
      <c r="F15" s="260"/>
      <c r="G15" s="260"/>
      <c r="H15" s="260"/>
      <c r="I15" s="260"/>
      <c r="J15" s="260"/>
      <c r="K15" s="260"/>
    </row>
    <row r="16" spans="1:12" ht="18.75" customHeight="1">
      <c r="A16" s="294"/>
      <c r="B16" s="260"/>
      <c r="C16" s="260"/>
      <c r="D16" s="260"/>
      <c r="E16" s="260"/>
      <c r="F16" s="260"/>
      <c r="G16" s="260"/>
      <c r="H16" s="260"/>
      <c r="I16" s="260"/>
      <c r="J16" s="260"/>
      <c r="K16" s="260"/>
    </row>
    <row r="17" spans="1:12" ht="18.75" customHeight="1">
      <c r="A17" s="294"/>
      <c r="B17" s="260"/>
      <c r="C17" s="260"/>
      <c r="D17" s="260"/>
      <c r="E17" s="260"/>
      <c r="F17" s="260"/>
      <c r="G17" s="260"/>
      <c r="H17" s="260"/>
      <c r="I17" s="260"/>
      <c r="J17" s="260"/>
      <c r="K17" s="260"/>
    </row>
    <row r="18" spans="1:12" ht="18.75" customHeight="1">
      <c r="A18" s="294"/>
      <c r="B18" s="260"/>
      <c r="C18" s="260"/>
      <c r="D18" s="260"/>
      <c r="E18" s="260"/>
      <c r="F18" s="260"/>
      <c r="G18" s="260"/>
      <c r="H18" s="260"/>
      <c r="I18" s="260"/>
      <c r="J18" s="260"/>
      <c r="K18" s="260"/>
    </row>
    <row r="19" spans="1:12" ht="18.75" customHeight="1">
      <c r="A19" s="294"/>
      <c r="B19" s="260"/>
      <c r="C19" s="260"/>
      <c r="D19" s="260"/>
      <c r="E19" s="260"/>
      <c r="F19" s="260"/>
      <c r="G19" s="260"/>
    </row>
    <row r="20" spans="1:12" ht="17.25" customHeight="1">
      <c r="A20" s="294"/>
      <c r="B20" s="260"/>
      <c r="C20" s="260"/>
      <c r="D20" s="260"/>
    </row>
    <row r="21" spans="1:12" ht="37.5" customHeight="1">
      <c r="A21" s="294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</row>
    <row r="22" spans="1:12" ht="17.25" customHeight="1">
      <c r="A22" s="294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</row>
    <row r="23" spans="1:12" ht="17.25" customHeight="1">
      <c r="A23" s="294"/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</row>
    <row r="24" spans="1:12" ht="17.25" customHeight="1"/>
    <row r="39" spans="1:11" ht="12.75" customHeight="1"/>
    <row r="48" spans="1:11" ht="24">
      <c r="A48" s="329"/>
      <c r="B48" s="330" t="s">
        <v>565</v>
      </c>
      <c r="C48" s="330" t="s">
        <v>566</v>
      </c>
      <c r="D48" s="330" t="s">
        <v>567</v>
      </c>
      <c r="E48" s="330" t="s">
        <v>556</v>
      </c>
      <c r="F48" s="330" t="s">
        <v>557</v>
      </c>
      <c r="G48" s="330" t="s">
        <v>558</v>
      </c>
      <c r="H48" s="330" t="s">
        <v>559</v>
      </c>
      <c r="I48" s="330" t="s">
        <v>560</v>
      </c>
      <c r="J48" s="331" t="s">
        <v>561</v>
      </c>
      <c r="K48" s="330" t="s">
        <v>562</v>
      </c>
    </row>
    <row r="49" spans="1:15">
      <c r="A49" s="329" t="s">
        <v>568</v>
      </c>
      <c r="B49" s="332">
        <v>1163</v>
      </c>
      <c r="C49" s="332">
        <v>1243</v>
      </c>
      <c r="D49" s="332">
        <v>1232</v>
      </c>
      <c r="E49" s="332">
        <v>1271</v>
      </c>
      <c r="F49" s="332">
        <v>1305</v>
      </c>
      <c r="G49" s="332">
        <v>1243</v>
      </c>
      <c r="H49" s="332">
        <v>1246</v>
      </c>
      <c r="I49" s="332">
        <v>1255</v>
      </c>
      <c r="J49" s="270">
        <v>1353</v>
      </c>
      <c r="K49" s="329">
        <v>1437</v>
      </c>
    </row>
    <row r="50" spans="1:15">
      <c r="A50" s="329" t="s">
        <v>569</v>
      </c>
      <c r="B50" s="332">
        <v>673</v>
      </c>
      <c r="C50" s="332">
        <v>675</v>
      </c>
      <c r="D50" s="332">
        <v>644</v>
      </c>
      <c r="E50" s="332">
        <v>616</v>
      </c>
      <c r="F50" s="332">
        <v>569</v>
      </c>
      <c r="G50" s="332">
        <v>538</v>
      </c>
      <c r="H50" s="332">
        <v>566</v>
      </c>
      <c r="I50" s="332">
        <v>497</v>
      </c>
      <c r="J50" s="270">
        <v>503</v>
      </c>
      <c r="K50" s="329">
        <v>410</v>
      </c>
    </row>
    <row r="53" spans="1:15">
      <c r="O53" s="245" t="s">
        <v>541</v>
      </c>
    </row>
  </sheetData>
  <phoneticPr fontId="3"/>
  <conditionalFormatting sqref="F6:K6">
    <cfRule type="containsBlanks" dxfId="164" priority="66" stopIfTrue="1">
      <formula>LEN(TRIM(F6))=0</formula>
    </cfRule>
  </conditionalFormatting>
  <conditionalFormatting sqref="E6">
    <cfRule type="containsBlanks" dxfId="163" priority="65" stopIfTrue="1">
      <formula>LEN(TRIM(E6))=0</formula>
    </cfRule>
  </conditionalFormatting>
  <conditionalFormatting sqref="E6">
    <cfRule type="containsBlanks" dxfId="162" priority="64" stopIfTrue="1">
      <formula>LEN(TRIM(E6))=0</formula>
    </cfRule>
  </conditionalFormatting>
  <conditionalFormatting sqref="D6">
    <cfRule type="containsBlanks" dxfId="161" priority="63" stopIfTrue="1">
      <formula>LEN(TRIM(D6))=0</formula>
    </cfRule>
  </conditionalFormatting>
  <conditionalFormatting sqref="E6">
    <cfRule type="containsBlanks" dxfId="160" priority="62" stopIfTrue="1">
      <formula>LEN(TRIM(E6))=0</formula>
    </cfRule>
  </conditionalFormatting>
  <conditionalFormatting sqref="D6">
    <cfRule type="containsBlanks" dxfId="159" priority="61" stopIfTrue="1">
      <formula>LEN(TRIM(D6))=0</formula>
    </cfRule>
  </conditionalFormatting>
  <conditionalFormatting sqref="D6">
    <cfRule type="containsBlanks" dxfId="158" priority="60" stopIfTrue="1">
      <formula>LEN(TRIM(D6))=0</formula>
    </cfRule>
  </conditionalFormatting>
  <conditionalFormatting sqref="C6">
    <cfRule type="containsBlanks" dxfId="157" priority="59" stopIfTrue="1">
      <formula>LEN(TRIM(C6))=0</formula>
    </cfRule>
  </conditionalFormatting>
  <conditionalFormatting sqref="F12:K12">
    <cfRule type="containsBlanks" dxfId="156" priority="58" stopIfTrue="1">
      <formula>LEN(TRIM(F12))=0</formula>
    </cfRule>
  </conditionalFormatting>
  <conditionalFormatting sqref="E12">
    <cfRule type="containsBlanks" dxfId="155" priority="57" stopIfTrue="1">
      <formula>LEN(TRIM(E12))=0</formula>
    </cfRule>
  </conditionalFormatting>
  <conditionalFormatting sqref="E12">
    <cfRule type="containsBlanks" dxfId="154" priority="56" stopIfTrue="1">
      <formula>LEN(TRIM(E12))=0</formula>
    </cfRule>
  </conditionalFormatting>
  <conditionalFormatting sqref="D12">
    <cfRule type="containsBlanks" dxfId="153" priority="55" stopIfTrue="1">
      <formula>LEN(TRIM(D12))=0</formula>
    </cfRule>
  </conditionalFormatting>
  <conditionalFormatting sqref="E12">
    <cfRule type="containsBlanks" dxfId="152" priority="54" stopIfTrue="1">
      <formula>LEN(TRIM(E12))=0</formula>
    </cfRule>
  </conditionalFormatting>
  <conditionalFormatting sqref="D12">
    <cfRule type="containsBlanks" dxfId="151" priority="53" stopIfTrue="1">
      <formula>LEN(TRIM(D12))=0</formula>
    </cfRule>
  </conditionalFormatting>
  <conditionalFormatting sqref="D12">
    <cfRule type="containsBlanks" dxfId="150" priority="52" stopIfTrue="1">
      <formula>LEN(TRIM(D12))=0</formula>
    </cfRule>
  </conditionalFormatting>
  <conditionalFormatting sqref="C12">
    <cfRule type="containsBlanks" dxfId="149" priority="51" stopIfTrue="1">
      <formula>LEN(TRIM(C12))=0</formula>
    </cfRule>
  </conditionalFormatting>
  <conditionalFormatting sqref="E6">
    <cfRule type="containsBlanks" dxfId="148" priority="50" stopIfTrue="1">
      <formula>LEN(TRIM(E6))=0</formula>
    </cfRule>
  </conditionalFormatting>
  <conditionalFormatting sqref="D6">
    <cfRule type="containsBlanks" dxfId="147" priority="49" stopIfTrue="1">
      <formula>LEN(TRIM(D6))=0</formula>
    </cfRule>
  </conditionalFormatting>
  <conditionalFormatting sqref="D6">
    <cfRule type="containsBlanks" dxfId="146" priority="48" stopIfTrue="1">
      <formula>LEN(TRIM(D6))=0</formula>
    </cfRule>
  </conditionalFormatting>
  <conditionalFormatting sqref="C6">
    <cfRule type="containsBlanks" dxfId="145" priority="47" stopIfTrue="1">
      <formula>LEN(TRIM(C6))=0</formula>
    </cfRule>
  </conditionalFormatting>
  <conditionalFormatting sqref="D6">
    <cfRule type="containsBlanks" dxfId="144" priority="46" stopIfTrue="1">
      <formula>LEN(TRIM(D6))=0</formula>
    </cfRule>
  </conditionalFormatting>
  <conditionalFormatting sqref="C6">
    <cfRule type="containsBlanks" dxfId="143" priority="45" stopIfTrue="1">
      <formula>LEN(TRIM(C6))=0</formula>
    </cfRule>
  </conditionalFormatting>
  <conditionalFormatting sqref="C6">
    <cfRule type="containsBlanks" dxfId="142" priority="44" stopIfTrue="1">
      <formula>LEN(TRIM(C6))=0</formula>
    </cfRule>
  </conditionalFormatting>
  <conditionalFormatting sqref="B6">
    <cfRule type="containsBlanks" dxfId="141" priority="43" stopIfTrue="1">
      <formula>LEN(TRIM(B6))=0</formula>
    </cfRule>
  </conditionalFormatting>
  <conditionalFormatting sqref="E12">
    <cfRule type="containsBlanks" dxfId="140" priority="42" stopIfTrue="1">
      <formula>LEN(TRIM(E12))=0</formula>
    </cfRule>
  </conditionalFormatting>
  <conditionalFormatting sqref="D12">
    <cfRule type="containsBlanks" dxfId="139" priority="41" stopIfTrue="1">
      <formula>LEN(TRIM(D12))=0</formula>
    </cfRule>
  </conditionalFormatting>
  <conditionalFormatting sqref="D12">
    <cfRule type="containsBlanks" dxfId="138" priority="40" stopIfTrue="1">
      <formula>LEN(TRIM(D12))=0</formula>
    </cfRule>
  </conditionalFormatting>
  <conditionalFormatting sqref="C12">
    <cfRule type="containsBlanks" dxfId="137" priority="39" stopIfTrue="1">
      <formula>LEN(TRIM(C12))=0</formula>
    </cfRule>
  </conditionalFormatting>
  <conditionalFormatting sqref="D12">
    <cfRule type="containsBlanks" dxfId="136" priority="38" stopIfTrue="1">
      <formula>LEN(TRIM(D12))=0</formula>
    </cfRule>
  </conditionalFormatting>
  <conditionalFormatting sqref="C12">
    <cfRule type="containsBlanks" dxfId="135" priority="37" stopIfTrue="1">
      <formula>LEN(TRIM(C12))=0</formula>
    </cfRule>
  </conditionalFormatting>
  <conditionalFormatting sqref="C12">
    <cfRule type="containsBlanks" dxfId="134" priority="36" stopIfTrue="1">
      <formula>LEN(TRIM(C12))=0</formula>
    </cfRule>
  </conditionalFormatting>
  <conditionalFormatting sqref="B12">
    <cfRule type="containsBlanks" dxfId="133" priority="35" stopIfTrue="1">
      <formula>LEN(TRIM(B12))=0</formula>
    </cfRule>
  </conditionalFormatting>
  <conditionalFormatting sqref="E6">
    <cfRule type="containsBlanks" dxfId="132" priority="34" stopIfTrue="1">
      <formula>LEN(TRIM(E6))=0</formula>
    </cfRule>
  </conditionalFormatting>
  <conditionalFormatting sqref="D6">
    <cfRule type="containsBlanks" dxfId="131" priority="33" stopIfTrue="1">
      <formula>LEN(TRIM(D6))=0</formula>
    </cfRule>
  </conditionalFormatting>
  <conditionalFormatting sqref="D6">
    <cfRule type="containsBlanks" dxfId="130" priority="32" stopIfTrue="1">
      <formula>LEN(TRIM(D6))=0</formula>
    </cfRule>
  </conditionalFormatting>
  <conditionalFormatting sqref="C6">
    <cfRule type="containsBlanks" dxfId="129" priority="31" stopIfTrue="1">
      <formula>LEN(TRIM(C6))=0</formula>
    </cfRule>
  </conditionalFormatting>
  <conditionalFormatting sqref="D6">
    <cfRule type="containsBlanks" dxfId="128" priority="30" stopIfTrue="1">
      <formula>LEN(TRIM(D6))=0</formula>
    </cfRule>
  </conditionalFormatting>
  <conditionalFormatting sqref="C6">
    <cfRule type="containsBlanks" dxfId="127" priority="29" stopIfTrue="1">
      <formula>LEN(TRIM(C6))=0</formula>
    </cfRule>
  </conditionalFormatting>
  <conditionalFormatting sqref="C6">
    <cfRule type="containsBlanks" dxfId="126" priority="28" stopIfTrue="1">
      <formula>LEN(TRIM(C6))=0</formula>
    </cfRule>
  </conditionalFormatting>
  <conditionalFormatting sqref="B6">
    <cfRule type="containsBlanks" dxfId="125" priority="27" stopIfTrue="1">
      <formula>LEN(TRIM(B6))=0</formula>
    </cfRule>
  </conditionalFormatting>
  <conditionalFormatting sqref="D6">
    <cfRule type="containsBlanks" dxfId="124" priority="26" stopIfTrue="1">
      <formula>LEN(TRIM(D6))=0</formula>
    </cfRule>
  </conditionalFormatting>
  <conditionalFormatting sqref="C6">
    <cfRule type="containsBlanks" dxfId="123" priority="25" stopIfTrue="1">
      <formula>LEN(TRIM(C6))=0</formula>
    </cfRule>
  </conditionalFormatting>
  <conditionalFormatting sqref="C6">
    <cfRule type="containsBlanks" dxfId="122" priority="24" stopIfTrue="1">
      <formula>LEN(TRIM(C6))=0</formula>
    </cfRule>
  </conditionalFormatting>
  <conditionalFormatting sqref="B6">
    <cfRule type="containsBlanks" dxfId="121" priority="23" stopIfTrue="1">
      <formula>LEN(TRIM(B6))=0</formula>
    </cfRule>
  </conditionalFormatting>
  <conditionalFormatting sqref="C6">
    <cfRule type="containsBlanks" dxfId="120" priority="22" stopIfTrue="1">
      <formula>LEN(TRIM(C6))=0</formula>
    </cfRule>
  </conditionalFormatting>
  <conditionalFormatting sqref="B6">
    <cfRule type="containsBlanks" dxfId="119" priority="21" stopIfTrue="1">
      <formula>LEN(TRIM(B6))=0</formula>
    </cfRule>
  </conditionalFormatting>
  <conditionalFormatting sqref="B6">
    <cfRule type="containsBlanks" dxfId="118" priority="20" stopIfTrue="1">
      <formula>LEN(TRIM(B6))=0</formula>
    </cfRule>
  </conditionalFormatting>
  <conditionalFormatting sqref="E12">
    <cfRule type="containsBlanks" dxfId="117" priority="19" stopIfTrue="1">
      <formula>LEN(TRIM(E12))=0</formula>
    </cfRule>
  </conditionalFormatting>
  <conditionalFormatting sqref="D12">
    <cfRule type="containsBlanks" dxfId="116" priority="18" stopIfTrue="1">
      <formula>LEN(TRIM(D12))=0</formula>
    </cfRule>
  </conditionalFormatting>
  <conditionalFormatting sqref="D12">
    <cfRule type="containsBlanks" dxfId="115" priority="17" stopIfTrue="1">
      <formula>LEN(TRIM(D12))=0</formula>
    </cfRule>
  </conditionalFormatting>
  <conditionalFormatting sqref="C12">
    <cfRule type="containsBlanks" dxfId="114" priority="16" stopIfTrue="1">
      <formula>LEN(TRIM(C12))=0</formula>
    </cfRule>
  </conditionalFormatting>
  <conditionalFormatting sqref="D12">
    <cfRule type="containsBlanks" dxfId="113" priority="15" stopIfTrue="1">
      <formula>LEN(TRIM(D12))=0</formula>
    </cfRule>
  </conditionalFormatting>
  <conditionalFormatting sqref="C12">
    <cfRule type="containsBlanks" dxfId="112" priority="14" stopIfTrue="1">
      <formula>LEN(TRIM(C12))=0</formula>
    </cfRule>
  </conditionalFormatting>
  <conditionalFormatting sqref="C12">
    <cfRule type="containsBlanks" dxfId="111" priority="13" stopIfTrue="1">
      <formula>LEN(TRIM(C12))=0</formula>
    </cfRule>
  </conditionalFormatting>
  <conditionalFormatting sqref="B12">
    <cfRule type="containsBlanks" dxfId="110" priority="12" stopIfTrue="1">
      <formula>LEN(TRIM(B12))=0</formula>
    </cfRule>
  </conditionalFormatting>
  <conditionalFormatting sqref="D12">
    <cfRule type="containsBlanks" dxfId="109" priority="11" stopIfTrue="1">
      <formula>LEN(TRIM(D12))=0</formula>
    </cfRule>
  </conditionalFormatting>
  <conditionalFormatting sqref="C12">
    <cfRule type="containsBlanks" dxfId="108" priority="10" stopIfTrue="1">
      <formula>LEN(TRIM(C12))=0</formula>
    </cfRule>
  </conditionalFormatting>
  <conditionalFormatting sqref="C12">
    <cfRule type="containsBlanks" dxfId="107" priority="9" stopIfTrue="1">
      <formula>LEN(TRIM(C12))=0</formula>
    </cfRule>
  </conditionalFormatting>
  <conditionalFormatting sqref="B12">
    <cfRule type="containsBlanks" dxfId="106" priority="8" stopIfTrue="1">
      <formula>LEN(TRIM(B12))=0</formula>
    </cfRule>
  </conditionalFormatting>
  <conditionalFormatting sqref="C12">
    <cfRule type="containsBlanks" dxfId="105" priority="7" stopIfTrue="1">
      <formula>LEN(TRIM(C12))=0</formula>
    </cfRule>
  </conditionalFormatting>
  <conditionalFormatting sqref="B12">
    <cfRule type="containsBlanks" dxfId="104" priority="6" stopIfTrue="1">
      <formula>LEN(TRIM(B12))=0</formula>
    </cfRule>
  </conditionalFormatting>
  <conditionalFormatting sqref="B12">
    <cfRule type="containsBlanks" dxfId="103" priority="5" stopIfTrue="1">
      <formula>LEN(TRIM(B12))=0</formula>
    </cfRule>
  </conditionalFormatting>
  <conditionalFormatting sqref="J49">
    <cfRule type="containsBlanks" dxfId="102" priority="4" stopIfTrue="1">
      <formula>LEN(TRIM(J49))=0</formula>
    </cfRule>
  </conditionalFormatting>
  <conditionalFormatting sqref="J50">
    <cfRule type="containsBlanks" dxfId="101" priority="3" stopIfTrue="1">
      <formula>LEN(TRIM(J50))=0</formula>
    </cfRule>
  </conditionalFormatting>
  <conditionalFormatting sqref="K49:K50">
    <cfRule type="containsBlanks" dxfId="100" priority="1">
      <formula>LEN(TRIM(K49))=0</formula>
    </cfRule>
    <cfRule type="containsBlanks" priority="2">
      <formula>LEN(TRIM(K49))=0</formula>
    </cfRule>
  </conditionalFormatting>
  <pageMargins left="0.78740157480314965" right="0.78740157480314965" top="0.39370078740157483" bottom="0.39370078740157483" header="0.51181102362204722" footer="0.51181102362204722"/>
  <pageSetup paperSize="9" scale="90" fitToWidth="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085A-EB22-470E-93E5-3EAE77C6340D}">
  <dimension ref="A1:X45"/>
  <sheetViews>
    <sheetView showGridLines="0" view="pageBreakPreview" zoomScaleNormal="100" zoomScaleSheetLayoutView="100" workbookViewId="0"/>
  </sheetViews>
  <sheetFormatPr defaultColWidth="5.875" defaultRowHeight="12"/>
  <cols>
    <col min="1" max="1" width="12.125" style="245" customWidth="1"/>
    <col min="2" max="11" width="7.5" style="245" customWidth="1"/>
    <col min="12" max="13" width="7.125" style="245" customWidth="1"/>
    <col min="14" max="251" width="5.875" style="245"/>
    <col min="252" max="252" width="12.125" style="245" customWidth="1"/>
    <col min="253" max="269" width="7.125" style="245" customWidth="1"/>
    <col min="270" max="507" width="5.875" style="245"/>
    <col min="508" max="508" width="12.125" style="245" customWidth="1"/>
    <col min="509" max="525" width="7.125" style="245" customWidth="1"/>
    <col min="526" max="763" width="5.875" style="245"/>
    <col min="764" max="764" width="12.125" style="245" customWidth="1"/>
    <col min="765" max="781" width="7.125" style="245" customWidth="1"/>
    <col min="782" max="1019" width="5.875" style="245"/>
    <col min="1020" max="1020" width="12.125" style="245" customWidth="1"/>
    <col min="1021" max="1037" width="7.125" style="245" customWidth="1"/>
    <col min="1038" max="1275" width="5.875" style="245"/>
    <col min="1276" max="1276" width="12.125" style="245" customWidth="1"/>
    <col min="1277" max="1293" width="7.125" style="245" customWidth="1"/>
    <col min="1294" max="1531" width="5.875" style="245"/>
    <col min="1532" max="1532" width="12.125" style="245" customWidth="1"/>
    <col min="1533" max="1549" width="7.125" style="245" customWidth="1"/>
    <col min="1550" max="1787" width="5.875" style="245"/>
    <col min="1788" max="1788" width="12.125" style="245" customWidth="1"/>
    <col min="1789" max="1805" width="7.125" style="245" customWidth="1"/>
    <col min="1806" max="2043" width="5.875" style="245"/>
    <col min="2044" max="2044" width="12.125" style="245" customWidth="1"/>
    <col min="2045" max="2061" width="7.125" style="245" customWidth="1"/>
    <col min="2062" max="2299" width="5.875" style="245"/>
    <col min="2300" max="2300" width="12.125" style="245" customWidth="1"/>
    <col min="2301" max="2317" width="7.125" style="245" customWidth="1"/>
    <col min="2318" max="2555" width="5.875" style="245"/>
    <col min="2556" max="2556" width="12.125" style="245" customWidth="1"/>
    <col min="2557" max="2573" width="7.125" style="245" customWidth="1"/>
    <col min="2574" max="2811" width="5.875" style="245"/>
    <col min="2812" max="2812" width="12.125" style="245" customWidth="1"/>
    <col min="2813" max="2829" width="7.125" style="245" customWidth="1"/>
    <col min="2830" max="3067" width="5.875" style="245"/>
    <col min="3068" max="3068" width="12.125" style="245" customWidth="1"/>
    <col min="3069" max="3085" width="7.125" style="245" customWidth="1"/>
    <col min="3086" max="3323" width="5.875" style="245"/>
    <col min="3324" max="3324" width="12.125" style="245" customWidth="1"/>
    <col min="3325" max="3341" width="7.125" style="245" customWidth="1"/>
    <col min="3342" max="3579" width="5.875" style="245"/>
    <col min="3580" max="3580" width="12.125" style="245" customWidth="1"/>
    <col min="3581" max="3597" width="7.125" style="245" customWidth="1"/>
    <col min="3598" max="3835" width="5.875" style="245"/>
    <col min="3836" max="3836" width="12.125" style="245" customWidth="1"/>
    <col min="3837" max="3853" width="7.125" style="245" customWidth="1"/>
    <col min="3854" max="4091" width="5.875" style="245"/>
    <col min="4092" max="4092" width="12.125" style="245" customWidth="1"/>
    <col min="4093" max="4109" width="7.125" style="245" customWidth="1"/>
    <col min="4110" max="4347" width="5.875" style="245"/>
    <col min="4348" max="4348" width="12.125" style="245" customWidth="1"/>
    <col min="4349" max="4365" width="7.125" style="245" customWidth="1"/>
    <col min="4366" max="4603" width="5.875" style="245"/>
    <col min="4604" max="4604" width="12.125" style="245" customWidth="1"/>
    <col min="4605" max="4621" width="7.125" style="245" customWidth="1"/>
    <col min="4622" max="4859" width="5.875" style="245"/>
    <col min="4860" max="4860" width="12.125" style="245" customWidth="1"/>
    <col min="4861" max="4877" width="7.125" style="245" customWidth="1"/>
    <col min="4878" max="5115" width="5.875" style="245"/>
    <col min="5116" max="5116" width="12.125" style="245" customWidth="1"/>
    <col min="5117" max="5133" width="7.125" style="245" customWidth="1"/>
    <col min="5134" max="5371" width="5.875" style="245"/>
    <col min="5372" max="5372" width="12.125" style="245" customWidth="1"/>
    <col min="5373" max="5389" width="7.125" style="245" customWidth="1"/>
    <col min="5390" max="5627" width="5.875" style="245"/>
    <col min="5628" max="5628" width="12.125" style="245" customWidth="1"/>
    <col min="5629" max="5645" width="7.125" style="245" customWidth="1"/>
    <col min="5646" max="5883" width="5.875" style="245"/>
    <col min="5884" max="5884" width="12.125" style="245" customWidth="1"/>
    <col min="5885" max="5901" width="7.125" style="245" customWidth="1"/>
    <col min="5902" max="6139" width="5.875" style="245"/>
    <col min="6140" max="6140" width="12.125" style="245" customWidth="1"/>
    <col min="6141" max="6157" width="7.125" style="245" customWidth="1"/>
    <col min="6158" max="6395" width="5.875" style="245"/>
    <col min="6396" max="6396" width="12.125" style="245" customWidth="1"/>
    <col min="6397" max="6413" width="7.125" style="245" customWidth="1"/>
    <col min="6414" max="6651" width="5.875" style="245"/>
    <col min="6652" max="6652" width="12.125" style="245" customWidth="1"/>
    <col min="6653" max="6669" width="7.125" style="245" customWidth="1"/>
    <col min="6670" max="6907" width="5.875" style="245"/>
    <col min="6908" max="6908" width="12.125" style="245" customWidth="1"/>
    <col min="6909" max="6925" width="7.125" style="245" customWidth="1"/>
    <col min="6926" max="7163" width="5.875" style="245"/>
    <col min="7164" max="7164" width="12.125" style="245" customWidth="1"/>
    <col min="7165" max="7181" width="7.125" style="245" customWidth="1"/>
    <col min="7182" max="7419" width="5.875" style="245"/>
    <col min="7420" max="7420" width="12.125" style="245" customWidth="1"/>
    <col min="7421" max="7437" width="7.125" style="245" customWidth="1"/>
    <col min="7438" max="7675" width="5.875" style="245"/>
    <col min="7676" max="7676" width="12.125" style="245" customWidth="1"/>
    <col min="7677" max="7693" width="7.125" style="245" customWidth="1"/>
    <col min="7694" max="7931" width="5.875" style="245"/>
    <col min="7932" max="7932" width="12.125" style="245" customWidth="1"/>
    <col min="7933" max="7949" width="7.125" style="245" customWidth="1"/>
    <col min="7950" max="8187" width="5.875" style="245"/>
    <col min="8188" max="8188" width="12.125" style="245" customWidth="1"/>
    <col min="8189" max="8205" width="7.125" style="245" customWidth="1"/>
    <col min="8206" max="8443" width="5.875" style="245"/>
    <col min="8444" max="8444" width="12.125" style="245" customWidth="1"/>
    <col min="8445" max="8461" width="7.125" style="245" customWidth="1"/>
    <col min="8462" max="8699" width="5.875" style="245"/>
    <col min="8700" max="8700" width="12.125" style="245" customWidth="1"/>
    <col min="8701" max="8717" width="7.125" style="245" customWidth="1"/>
    <col min="8718" max="8955" width="5.875" style="245"/>
    <col min="8956" max="8956" width="12.125" style="245" customWidth="1"/>
    <col min="8957" max="8973" width="7.125" style="245" customWidth="1"/>
    <col min="8974" max="9211" width="5.875" style="245"/>
    <col min="9212" max="9212" width="12.125" style="245" customWidth="1"/>
    <col min="9213" max="9229" width="7.125" style="245" customWidth="1"/>
    <col min="9230" max="9467" width="5.875" style="245"/>
    <col min="9468" max="9468" width="12.125" style="245" customWidth="1"/>
    <col min="9469" max="9485" width="7.125" style="245" customWidth="1"/>
    <col min="9486" max="9723" width="5.875" style="245"/>
    <col min="9724" max="9724" width="12.125" style="245" customWidth="1"/>
    <col min="9725" max="9741" width="7.125" style="245" customWidth="1"/>
    <col min="9742" max="9979" width="5.875" style="245"/>
    <col min="9980" max="9980" width="12.125" style="245" customWidth="1"/>
    <col min="9981" max="9997" width="7.125" style="245" customWidth="1"/>
    <col min="9998" max="10235" width="5.875" style="245"/>
    <col min="10236" max="10236" width="12.125" style="245" customWidth="1"/>
    <col min="10237" max="10253" width="7.125" style="245" customWidth="1"/>
    <col min="10254" max="10491" width="5.875" style="245"/>
    <col min="10492" max="10492" width="12.125" style="245" customWidth="1"/>
    <col min="10493" max="10509" width="7.125" style="245" customWidth="1"/>
    <col min="10510" max="10747" width="5.875" style="245"/>
    <col min="10748" max="10748" width="12.125" style="245" customWidth="1"/>
    <col min="10749" max="10765" width="7.125" style="245" customWidth="1"/>
    <col min="10766" max="11003" width="5.875" style="245"/>
    <col min="11004" max="11004" width="12.125" style="245" customWidth="1"/>
    <col min="11005" max="11021" width="7.125" style="245" customWidth="1"/>
    <col min="11022" max="11259" width="5.875" style="245"/>
    <col min="11260" max="11260" width="12.125" style="245" customWidth="1"/>
    <col min="11261" max="11277" width="7.125" style="245" customWidth="1"/>
    <col min="11278" max="11515" width="5.875" style="245"/>
    <col min="11516" max="11516" width="12.125" style="245" customWidth="1"/>
    <col min="11517" max="11533" width="7.125" style="245" customWidth="1"/>
    <col min="11534" max="11771" width="5.875" style="245"/>
    <col min="11772" max="11772" width="12.125" style="245" customWidth="1"/>
    <col min="11773" max="11789" width="7.125" style="245" customWidth="1"/>
    <col min="11790" max="12027" width="5.875" style="245"/>
    <col min="12028" max="12028" width="12.125" style="245" customWidth="1"/>
    <col min="12029" max="12045" width="7.125" style="245" customWidth="1"/>
    <col min="12046" max="12283" width="5.875" style="245"/>
    <col min="12284" max="12284" width="12.125" style="245" customWidth="1"/>
    <col min="12285" max="12301" width="7.125" style="245" customWidth="1"/>
    <col min="12302" max="12539" width="5.875" style="245"/>
    <col min="12540" max="12540" width="12.125" style="245" customWidth="1"/>
    <col min="12541" max="12557" width="7.125" style="245" customWidth="1"/>
    <col min="12558" max="12795" width="5.875" style="245"/>
    <col min="12796" max="12796" width="12.125" style="245" customWidth="1"/>
    <col min="12797" max="12813" width="7.125" style="245" customWidth="1"/>
    <col min="12814" max="13051" width="5.875" style="245"/>
    <col min="13052" max="13052" width="12.125" style="245" customWidth="1"/>
    <col min="13053" max="13069" width="7.125" style="245" customWidth="1"/>
    <col min="13070" max="13307" width="5.875" style="245"/>
    <col min="13308" max="13308" width="12.125" style="245" customWidth="1"/>
    <col min="13309" max="13325" width="7.125" style="245" customWidth="1"/>
    <col min="13326" max="13563" width="5.875" style="245"/>
    <col min="13564" max="13564" width="12.125" style="245" customWidth="1"/>
    <col min="13565" max="13581" width="7.125" style="245" customWidth="1"/>
    <col min="13582" max="13819" width="5.875" style="245"/>
    <col min="13820" max="13820" width="12.125" style="245" customWidth="1"/>
    <col min="13821" max="13837" width="7.125" style="245" customWidth="1"/>
    <col min="13838" max="14075" width="5.875" style="245"/>
    <col min="14076" max="14076" width="12.125" style="245" customWidth="1"/>
    <col min="14077" max="14093" width="7.125" style="245" customWidth="1"/>
    <col min="14094" max="14331" width="5.875" style="245"/>
    <col min="14332" max="14332" width="12.125" style="245" customWidth="1"/>
    <col min="14333" max="14349" width="7.125" style="245" customWidth="1"/>
    <col min="14350" max="14587" width="5.875" style="245"/>
    <col min="14588" max="14588" width="12.125" style="245" customWidth="1"/>
    <col min="14589" max="14605" width="7.125" style="245" customWidth="1"/>
    <col min="14606" max="14843" width="5.875" style="245"/>
    <col min="14844" max="14844" width="12.125" style="245" customWidth="1"/>
    <col min="14845" max="14861" width="7.125" style="245" customWidth="1"/>
    <col min="14862" max="15099" width="5.875" style="245"/>
    <col min="15100" max="15100" width="12.125" style="245" customWidth="1"/>
    <col min="15101" max="15117" width="7.125" style="245" customWidth="1"/>
    <col min="15118" max="15355" width="5.875" style="245"/>
    <col min="15356" max="15356" width="12.125" style="245" customWidth="1"/>
    <col min="15357" max="15373" width="7.125" style="245" customWidth="1"/>
    <col min="15374" max="15611" width="5.875" style="245"/>
    <col min="15612" max="15612" width="12.125" style="245" customWidth="1"/>
    <col min="15613" max="15629" width="7.125" style="245" customWidth="1"/>
    <col min="15630" max="15867" width="5.875" style="245"/>
    <col min="15868" max="15868" width="12.125" style="245" customWidth="1"/>
    <col min="15869" max="15885" width="7.125" style="245" customWidth="1"/>
    <col min="15886" max="16123" width="5.875" style="245"/>
    <col min="16124" max="16124" width="12.125" style="245" customWidth="1"/>
    <col min="16125" max="16141" width="7.125" style="245" customWidth="1"/>
    <col min="16142" max="16384" width="5.875" style="245"/>
  </cols>
  <sheetData>
    <row r="1" spans="1:13" s="242" customFormat="1" ht="37.5" customHeight="1">
      <c r="A1" s="241" t="s">
        <v>570</v>
      </c>
    </row>
    <row r="2" spans="1:13" s="242" customFormat="1" ht="18.75" customHeight="1"/>
    <row r="3" spans="1:13" s="242" customFormat="1" ht="11.25" customHeight="1"/>
    <row r="4" spans="1:13" s="323" customFormat="1" ht="18.75" customHeight="1">
      <c r="A4" s="248" t="s">
        <v>571</v>
      </c>
      <c r="B4" s="333"/>
      <c r="C4" s="322"/>
      <c r="D4" s="322"/>
      <c r="F4" s="251"/>
      <c r="G4" s="251"/>
      <c r="I4" s="251"/>
      <c r="J4" s="251"/>
      <c r="K4" s="251" t="s">
        <v>572</v>
      </c>
      <c r="L4" s="252"/>
      <c r="M4" s="252"/>
    </row>
    <row r="5" spans="1:13" s="258" customFormat="1" ht="26.25" customHeight="1">
      <c r="A5" s="257"/>
      <c r="B5" s="274" t="s">
        <v>573</v>
      </c>
      <c r="C5" s="274" t="s">
        <v>574</v>
      </c>
      <c r="D5" s="274" t="s">
        <v>575</v>
      </c>
      <c r="E5" s="274" t="s">
        <v>576</v>
      </c>
      <c r="F5" s="274" t="s">
        <v>577</v>
      </c>
      <c r="G5" s="274" t="s">
        <v>578</v>
      </c>
      <c r="H5" s="274" t="s">
        <v>579</v>
      </c>
      <c r="I5" s="274" t="s">
        <v>580</v>
      </c>
      <c r="J5" s="274" t="s">
        <v>581</v>
      </c>
      <c r="K5" s="274" t="s">
        <v>582</v>
      </c>
    </row>
    <row r="6" spans="1:13" ht="22.5" customHeight="1">
      <c r="A6" s="268" t="s">
        <v>109</v>
      </c>
      <c r="B6" s="270">
        <v>438</v>
      </c>
      <c r="C6" s="270">
        <v>397</v>
      </c>
      <c r="D6" s="270">
        <v>378</v>
      </c>
      <c r="E6" s="270">
        <v>373</v>
      </c>
      <c r="F6" s="270">
        <v>392</v>
      </c>
      <c r="G6" s="270">
        <v>352</v>
      </c>
      <c r="H6" s="270">
        <v>363</v>
      </c>
      <c r="I6" s="270">
        <v>334</v>
      </c>
      <c r="J6" s="270">
        <v>272</v>
      </c>
      <c r="K6" s="270">
        <v>291</v>
      </c>
    </row>
    <row r="7" spans="1:13" ht="18.75" customHeight="1">
      <c r="A7" s="327"/>
      <c r="C7" s="260"/>
      <c r="D7" s="260"/>
      <c r="E7" s="260"/>
      <c r="F7" s="260"/>
      <c r="G7" s="260"/>
      <c r="H7" s="260"/>
      <c r="I7" s="260"/>
      <c r="J7" s="260"/>
      <c r="K7" s="260"/>
      <c r="L7" s="260"/>
    </row>
    <row r="8" spans="1:13" ht="56.25" customHeight="1">
      <c r="H8" s="318"/>
      <c r="I8" s="318"/>
      <c r="J8" s="318"/>
      <c r="K8" s="318"/>
      <c r="L8" s="318"/>
    </row>
    <row r="9" spans="1:13" s="323" customFormat="1" ht="18.75" customHeight="1">
      <c r="A9" s="245" t="s">
        <v>583</v>
      </c>
      <c r="B9" s="322"/>
      <c r="D9" s="252"/>
      <c r="E9" s="252"/>
      <c r="F9" s="252"/>
      <c r="G9" s="251"/>
      <c r="H9" s="251"/>
      <c r="I9" s="251"/>
      <c r="J9" s="252"/>
      <c r="K9" s="252"/>
      <c r="L9" s="252"/>
    </row>
    <row r="10" spans="1:13" ht="26.25" customHeight="1">
      <c r="A10" s="253"/>
      <c r="B10" s="274" t="s">
        <v>573</v>
      </c>
      <c r="C10" s="274" t="s">
        <v>574</v>
      </c>
      <c r="D10" s="274" t="s">
        <v>575</v>
      </c>
      <c r="E10" s="274" t="s">
        <v>576</v>
      </c>
      <c r="F10" s="274" t="s">
        <v>577</v>
      </c>
      <c r="G10" s="274" t="s">
        <v>578</v>
      </c>
      <c r="H10" s="274" t="s">
        <v>579</v>
      </c>
      <c r="I10" s="274" t="s">
        <v>580</v>
      </c>
      <c r="J10" s="274" t="s">
        <v>581</v>
      </c>
      <c r="K10" s="274" t="s">
        <v>582</v>
      </c>
    </row>
    <row r="11" spans="1:13" ht="22.5" customHeight="1">
      <c r="A11" s="268" t="s">
        <v>109</v>
      </c>
      <c r="B11" s="270">
        <v>178</v>
      </c>
      <c r="C11" s="270">
        <v>136</v>
      </c>
      <c r="D11" s="270">
        <v>172</v>
      </c>
      <c r="E11" s="270">
        <v>143</v>
      </c>
      <c r="F11" s="270">
        <v>142</v>
      </c>
      <c r="G11" s="270">
        <v>165</v>
      </c>
      <c r="H11" s="270">
        <v>135</v>
      </c>
      <c r="I11" s="270">
        <v>154</v>
      </c>
      <c r="J11" s="270">
        <v>110</v>
      </c>
      <c r="K11" s="270">
        <v>123</v>
      </c>
    </row>
    <row r="12" spans="1:13" ht="21.75" customHeight="1">
      <c r="A12" s="327"/>
      <c r="B12" s="260"/>
      <c r="K12" s="334" t="s">
        <v>584</v>
      </c>
      <c r="L12" s="260"/>
    </row>
    <row r="13" spans="1:13" ht="21.75" customHeight="1">
      <c r="A13" s="294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</row>
    <row r="14" spans="1:13" ht="21.75" customHeight="1">
      <c r="A14" s="294"/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</row>
    <row r="15" spans="1:13" ht="21.75" customHeight="1">
      <c r="A15" s="294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</row>
    <row r="16" spans="1:13" ht="21.75" customHeight="1">
      <c r="A16" s="294"/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</row>
    <row r="17" spans="1:24" ht="21.75" customHeight="1">
      <c r="A17" s="294"/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</row>
    <row r="18" spans="1:24" ht="21.75" customHeight="1">
      <c r="L18" s="260"/>
    </row>
    <row r="19" spans="1:24" ht="21.75" customHeight="1">
      <c r="A19" s="247"/>
      <c r="M19" s="277"/>
    </row>
    <row r="20" spans="1:24">
      <c r="N20" s="329"/>
      <c r="O20" s="329" t="s">
        <v>573</v>
      </c>
      <c r="P20" s="329" t="s">
        <v>574</v>
      </c>
      <c r="Q20" s="329" t="s">
        <v>575</v>
      </c>
      <c r="R20" s="329" t="s">
        <v>576</v>
      </c>
      <c r="S20" s="329" t="s">
        <v>577</v>
      </c>
      <c r="T20" s="329" t="s">
        <v>578</v>
      </c>
      <c r="U20" s="329" t="s">
        <v>579</v>
      </c>
      <c r="V20" s="329" t="s">
        <v>580</v>
      </c>
      <c r="W20" s="335" t="s">
        <v>581</v>
      </c>
      <c r="X20" s="329" t="s">
        <v>582</v>
      </c>
    </row>
    <row r="21" spans="1:24">
      <c r="N21" s="329" t="s">
        <v>585</v>
      </c>
      <c r="O21" s="329">
        <v>438</v>
      </c>
      <c r="P21" s="329">
        <v>397</v>
      </c>
      <c r="Q21" s="329">
        <v>378</v>
      </c>
      <c r="R21" s="329">
        <v>373</v>
      </c>
      <c r="S21" s="329">
        <v>392</v>
      </c>
      <c r="T21" s="329">
        <v>352</v>
      </c>
      <c r="U21" s="329">
        <v>363</v>
      </c>
      <c r="V21" s="329">
        <v>334</v>
      </c>
      <c r="W21" s="270">
        <v>272</v>
      </c>
      <c r="X21" s="336">
        <v>291</v>
      </c>
    </row>
    <row r="22" spans="1:24">
      <c r="N22" s="329" t="s">
        <v>586</v>
      </c>
      <c r="O22" s="329">
        <v>178</v>
      </c>
      <c r="P22" s="329">
        <v>136</v>
      </c>
      <c r="Q22" s="329">
        <v>172</v>
      </c>
      <c r="R22" s="329">
        <v>143</v>
      </c>
      <c r="S22" s="329">
        <v>142</v>
      </c>
      <c r="T22" s="329">
        <v>165</v>
      </c>
      <c r="U22" s="329">
        <v>135</v>
      </c>
      <c r="V22" s="329">
        <v>154</v>
      </c>
      <c r="W22" s="270">
        <v>110</v>
      </c>
      <c r="X22" s="336">
        <v>123</v>
      </c>
    </row>
    <row r="35" ht="79.5" customHeight="1"/>
    <row r="45" ht="33.75" customHeight="1"/>
  </sheetData>
  <phoneticPr fontId="3"/>
  <conditionalFormatting sqref="H6:K6">
    <cfRule type="containsBlanks" dxfId="99" priority="6">
      <formula>LEN(TRIM(H6))=0</formula>
    </cfRule>
  </conditionalFormatting>
  <conditionalFormatting sqref="H11:K11">
    <cfRule type="containsBlanks" dxfId="98" priority="5">
      <formula>LEN(TRIM(H11))=0</formula>
    </cfRule>
  </conditionalFormatting>
  <conditionalFormatting sqref="X21">
    <cfRule type="containsBlanks" dxfId="97" priority="4">
      <formula>LEN(TRIM(X21))=0</formula>
    </cfRule>
  </conditionalFormatting>
  <conditionalFormatting sqref="X22">
    <cfRule type="containsBlanks" dxfId="96" priority="3">
      <formula>LEN(TRIM(X22))=0</formula>
    </cfRule>
  </conditionalFormatting>
  <conditionalFormatting sqref="W21">
    <cfRule type="containsBlanks" dxfId="95" priority="2">
      <formula>LEN(TRIM(W21))=0</formula>
    </cfRule>
  </conditionalFormatting>
  <conditionalFormatting sqref="W22">
    <cfRule type="containsBlanks" dxfId="94" priority="1">
      <formula>LEN(TRIM(W22))=0</formula>
    </cfRule>
  </conditionalFormatting>
  <pageMargins left="0.78740157480314965" right="0.78740157480314965" top="0.39370078740157483" bottom="0.39370078740157483" header="0.51181102362204722" footer="0.51181102362204722"/>
  <pageSetup paperSize="9" scale="79" fitToWidth="2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C0B5-FC76-4AF6-AA76-3CA5C6AA26E3}">
  <dimension ref="A1:K51"/>
  <sheetViews>
    <sheetView showGridLines="0" view="pageBreakPreview" zoomScaleNormal="100" zoomScaleSheetLayoutView="100" workbookViewId="0"/>
  </sheetViews>
  <sheetFormatPr defaultColWidth="5.875" defaultRowHeight="12"/>
  <cols>
    <col min="1" max="1" width="12.125" style="245" customWidth="1"/>
    <col min="2" max="11" width="7.5" style="245" customWidth="1"/>
    <col min="12" max="12" width="7" style="245" customWidth="1"/>
    <col min="13" max="256" width="5.875" style="245"/>
    <col min="257" max="257" width="12.125" style="245" customWidth="1"/>
    <col min="258" max="266" width="6.875" style="245" customWidth="1"/>
    <col min="267" max="268" width="7" style="245" customWidth="1"/>
    <col min="269" max="512" width="5.875" style="245"/>
    <col min="513" max="513" width="12.125" style="245" customWidth="1"/>
    <col min="514" max="522" width="6.875" style="245" customWidth="1"/>
    <col min="523" max="524" width="7" style="245" customWidth="1"/>
    <col min="525" max="768" width="5.875" style="245"/>
    <col min="769" max="769" width="12.125" style="245" customWidth="1"/>
    <col min="770" max="778" width="6.875" style="245" customWidth="1"/>
    <col min="779" max="780" width="7" style="245" customWidth="1"/>
    <col min="781" max="1024" width="5.875" style="245"/>
    <col min="1025" max="1025" width="12.125" style="245" customWidth="1"/>
    <col min="1026" max="1034" width="6.875" style="245" customWidth="1"/>
    <col min="1035" max="1036" width="7" style="245" customWidth="1"/>
    <col min="1037" max="1280" width="5.875" style="245"/>
    <col min="1281" max="1281" width="12.125" style="245" customWidth="1"/>
    <col min="1282" max="1290" width="6.875" style="245" customWidth="1"/>
    <col min="1291" max="1292" width="7" style="245" customWidth="1"/>
    <col min="1293" max="1536" width="5.875" style="245"/>
    <col min="1537" max="1537" width="12.125" style="245" customWidth="1"/>
    <col min="1538" max="1546" width="6.875" style="245" customWidth="1"/>
    <col min="1547" max="1548" width="7" style="245" customWidth="1"/>
    <col min="1549" max="1792" width="5.875" style="245"/>
    <col min="1793" max="1793" width="12.125" style="245" customWidth="1"/>
    <col min="1794" max="1802" width="6.875" style="245" customWidth="1"/>
    <col min="1803" max="1804" width="7" style="245" customWidth="1"/>
    <col min="1805" max="2048" width="5.875" style="245"/>
    <col min="2049" max="2049" width="12.125" style="245" customWidth="1"/>
    <col min="2050" max="2058" width="6.875" style="245" customWidth="1"/>
    <col min="2059" max="2060" width="7" style="245" customWidth="1"/>
    <col min="2061" max="2304" width="5.875" style="245"/>
    <col min="2305" max="2305" width="12.125" style="245" customWidth="1"/>
    <col min="2306" max="2314" width="6.875" style="245" customWidth="1"/>
    <col min="2315" max="2316" width="7" style="245" customWidth="1"/>
    <col min="2317" max="2560" width="5.875" style="245"/>
    <col min="2561" max="2561" width="12.125" style="245" customWidth="1"/>
    <col min="2562" max="2570" width="6.875" style="245" customWidth="1"/>
    <col min="2571" max="2572" width="7" style="245" customWidth="1"/>
    <col min="2573" max="2816" width="5.875" style="245"/>
    <col min="2817" max="2817" width="12.125" style="245" customWidth="1"/>
    <col min="2818" max="2826" width="6.875" style="245" customWidth="1"/>
    <col min="2827" max="2828" width="7" style="245" customWidth="1"/>
    <col min="2829" max="3072" width="5.875" style="245"/>
    <col min="3073" max="3073" width="12.125" style="245" customWidth="1"/>
    <col min="3074" max="3082" width="6.875" style="245" customWidth="1"/>
    <col min="3083" max="3084" width="7" style="245" customWidth="1"/>
    <col min="3085" max="3328" width="5.875" style="245"/>
    <col min="3329" max="3329" width="12.125" style="245" customWidth="1"/>
    <col min="3330" max="3338" width="6.875" style="245" customWidth="1"/>
    <col min="3339" max="3340" width="7" style="245" customWidth="1"/>
    <col min="3341" max="3584" width="5.875" style="245"/>
    <col min="3585" max="3585" width="12.125" style="245" customWidth="1"/>
    <col min="3586" max="3594" width="6.875" style="245" customWidth="1"/>
    <col min="3595" max="3596" width="7" style="245" customWidth="1"/>
    <col min="3597" max="3840" width="5.875" style="245"/>
    <col min="3841" max="3841" width="12.125" style="245" customWidth="1"/>
    <col min="3842" max="3850" width="6.875" style="245" customWidth="1"/>
    <col min="3851" max="3852" width="7" style="245" customWidth="1"/>
    <col min="3853" max="4096" width="5.875" style="245"/>
    <col min="4097" max="4097" width="12.125" style="245" customWidth="1"/>
    <col min="4098" max="4106" width="6.875" style="245" customWidth="1"/>
    <col min="4107" max="4108" width="7" style="245" customWidth="1"/>
    <col min="4109" max="4352" width="5.875" style="245"/>
    <col min="4353" max="4353" width="12.125" style="245" customWidth="1"/>
    <col min="4354" max="4362" width="6.875" style="245" customWidth="1"/>
    <col min="4363" max="4364" width="7" style="245" customWidth="1"/>
    <col min="4365" max="4608" width="5.875" style="245"/>
    <col min="4609" max="4609" width="12.125" style="245" customWidth="1"/>
    <col min="4610" max="4618" width="6.875" style="245" customWidth="1"/>
    <col min="4619" max="4620" width="7" style="245" customWidth="1"/>
    <col min="4621" max="4864" width="5.875" style="245"/>
    <col min="4865" max="4865" width="12.125" style="245" customWidth="1"/>
    <col min="4866" max="4874" width="6.875" style="245" customWidth="1"/>
    <col min="4875" max="4876" width="7" style="245" customWidth="1"/>
    <col min="4877" max="5120" width="5.875" style="245"/>
    <col min="5121" max="5121" width="12.125" style="245" customWidth="1"/>
    <col min="5122" max="5130" width="6.875" style="245" customWidth="1"/>
    <col min="5131" max="5132" width="7" style="245" customWidth="1"/>
    <col min="5133" max="5376" width="5.875" style="245"/>
    <col min="5377" max="5377" width="12.125" style="245" customWidth="1"/>
    <col min="5378" max="5386" width="6.875" style="245" customWidth="1"/>
    <col min="5387" max="5388" width="7" style="245" customWidth="1"/>
    <col min="5389" max="5632" width="5.875" style="245"/>
    <col min="5633" max="5633" width="12.125" style="245" customWidth="1"/>
    <col min="5634" max="5642" width="6.875" style="245" customWidth="1"/>
    <col min="5643" max="5644" width="7" style="245" customWidth="1"/>
    <col min="5645" max="5888" width="5.875" style="245"/>
    <col min="5889" max="5889" width="12.125" style="245" customWidth="1"/>
    <col min="5890" max="5898" width="6.875" style="245" customWidth="1"/>
    <col min="5899" max="5900" width="7" style="245" customWidth="1"/>
    <col min="5901" max="6144" width="5.875" style="245"/>
    <col min="6145" max="6145" width="12.125" style="245" customWidth="1"/>
    <col min="6146" max="6154" width="6.875" style="245" customWidth="1"/>
    <col min="6155" max="6156" width="7" style="245" customWidth="1"/>
    <col min="6157" max="6400" width="5.875" style="245"/>
    <col min="6401" max="6401" width="12.125" style="245" customWidth="1"/>
    <col min="6402" max="6410" width="6.875" style="245" customWidth="1"/>
    <col min="6411" max="6412" width="7" style="245" customWidth="1"/>
    <col min="6413" max="6656" width="5.875" style="245"/>
    <col min="6657" max="6657" width="12.125" style="245" customWidth="1"/>
    <col min="6658" max="6666" width="6.875" style="245" customWidth="1"/>
    <col min="6667" max="6668" width="7" style="245" customWidth="1"/>
    <col min="6669" max="6912" width="5.875" style="245"/>
    <col min="6913" max="6913" width="12.125" style="245" customWidth="1"/>
    <col min="6914" max="6922" width="6.875" style="245" customWidth="1"/>
    <col min="6923" max="6924" width="7" style="245" customWidth="1"/>
    <col min="6925" max="7168" width="5.875" style="245"/>
    <col min="7169" max="7169" width="12.125" style="245" customWidth="1"/>
    <col min="7170" max="7178" width="6.875" style="245" customWidth="1"/>
    <col min="7179" max="7180" width="7" style="245" customWidth="1"/>
    <col min="7181" max="7424" width="5.875" style="245"/>
    <col min="7425" max="7425" width="12.125" style="245" customWidth="1"/>
    <col min="7426" max="7434" width="6.875" style="245" customWidth="1"/>
    <col min="7435" max="7436" width="7" style="245" customWidth="1"/>
    <col min="7437" max="7680" width="5.875" style="245"/>
    <col min="7681" max="7681" width="12.125" style="245" customWidth="1"/>
    <col min="7682" max="7690" width="6.875" style="245" customWidth="1"/>
    <col min="7691" max="7692" width="7" style="245" customWidth="1"/>
    <col min="7693" max="7936" width="5.875" style="245"/>
    <col min="7937" max="7937" width="12.125" style="245" customWidth="1"/>
    <col min="7938" max="7946" width="6.875" style="245" customWidth="1"/>
    <col min="7947" max="7948" width="7" style="245" customWidth="1"/>
    <col min="7949" max="8192" width="5.875" style="245"/>
    <col min="8193" max="8193" width="12.125" style="245" customWidth="1"/>
    <col min="8194" max="8202" width="6.875" style="245" customWidth="1"/>
    <col min="8203" max="8204" width="7" style="245" customWidth="1"/>
    <col min="8205" max="8448" width="5.875" style="245"/>
    <col min="8449" max="8449" width="12.125" style="245" customWidth="1"/>
    <col min="8450" max="8458" width="6.875" style="245" customWidth="1"/>
    <col min="8459" max="8460" width="7" style="245" customWidth="1"/>
    <col min="8461" max="8704" width="5.875" style="245"/>
    <col min="8705" max="8705" width="12.125" style="245" customWidth="1"/>
    <col min="8706" max="8714" width="6.875" style="245" customWidth="1"/>
    <col min="8715" max="8716" width="7" style="245" customWidth="1"/>
    <col min="8717" max="8960" width="5.875" style="245"/>
    <col min="8961" max="8961" width="12.125" style="245" customWidth="1"/>
    <col min="8962" max="8970" width="6.875" style="245" customWidth="1"/>
    <col min="8971" max="8972" width="7" style="245" customWidth="1"/>
    <col min="8973" max="9216" width="5.875" style="245"/>
    <col min="9217" max="9217" width="12.125" style="245" customWidth="1"/>
    <col min="9218" max="9226" width="6.875" style="245" customWidth="1"/>
    <col min="9227" max="9228" width="7" style="245" customWidth="1"/>
    <col min="9229" max="9472" width="5.875" style="245"/>
    <col min="9473" max="9473" width="12.125" style="245" customWidth="1"/>
    <col min="9474" max="9482" width="6.875" style="245" customWidth="1"/>
    <col min="9483" max="9484" width="7" style="245" customWidth="1"/>
    <col min="9485" max="9728" width="5.875" style="245"/>
    <col min="9729" max="9729" width="12.125" style="245" customWidth="1"/>
    <col min="9730" max="9738" width="6.875" style="245" customWidth="1"/>
    <col min="9739" max="9740" width="7" style="245" customWidth="1"/>
    <col min="9741" max="9984" width="5.875" style="245"/>
    <col min="9985" max="9985" width="12.125" style="245" customWidth="1"/>
    <col min="9986" max="9994" width="6.875" style="245" customWidth="1"/>
    <col min="9995" max="9996" width="7" style="245" customWidth="1"/>
    <col min="9997" max="10240" width="5.875" style="245"/>
    <col min="10241" max="10241" width="12.125" style="245" customWidth="1"/>
    <col min="10242" max="10250" width="6.875" style="245" customWidth="1"/>
    <col min="10251" max="10252" width="7" style="245" customWidth="1"/>
    <col min="10253" max="10496" width="5.875" style="245"/>
    <col min="10497" max="10497" width="12.125" style="245" customWidth="1"/>
    <col min="10498" max="10506" width="6.875" style="245" customWidth="1"/>
    <col min="10507" max="10508" width="7" style="245" customWidth="1"/>
    <col min="10509" max="10752" width="5.875" style="245"/>
    <col min="10753" max="10753" width="12.125" style="245" customWidth="1"/>
    <col min="10754" max="10762" width="6.875" style="245" customWidth="1"/>
    <col min="10763" max="10764" width="7" style="245" customWidth="1"/>
    <col min="10765" max="11008" width="5.875" style="245"/>
    <col min="11009" max="11009" width="12.125" style="245" customWidth="1"/>
    <col min="11010" max="11018" width="6.875" style="245" customWidth="1"/>
    <col min="11019" max="11020" width="7" style="245" customWidth="1"/>
    <col min="11021" max="11264" width="5.875" style="245"/>
    <col min="11265" max="11265" width="12.125" style="245" customWidth="1"/>
    <col min="11266" max="11274" width="6.875" style="245" customWidth="1"/>
    <col min="11275" max="11276" width="7" style="245" customWidth="1"/>
    <col min="11277" max="11520" width="5.875" style="245"/>
    <col min="11521" max="11521" width="12.125" style="245" customWidth="1"/>
    <col min="11522" max="11530" width="6.875" style="245" customWidth="1"/>
    <col min="11531" max="11532" width="7" style="245" customWidth="1"/>
    <col min="11533" max="11776" width="5.875" style="245"/>
    <col min="11777" max="11777" width="12.125" style="245" customWidth="1"/>
    <col min="11778" max="11786" width="6.875" style="245" customWidth="1"/>
    <col min="11787" max="11788" width="7" style="245" customWidth="1"/>
    <col min="11789" max="12032" width="5.875" style="245"/>
    <col min="12033" max="12033" width="12.125" style="245" customWidth="1"/>
    <col min="12034" max="12042" width="6.875" style="245" customWidth="1"/>
    <col min="12043" max="12044" width="7" style="245" customWidth="1"/>
    <col min="12045" max="12288" width="5.875" style="245"/>
    <col min="12289" max="12289" width="12.125" style="245" customWidth="1"/>
    <col min="12290" max="12298" width="6.875" style="245" customWidth="1"/>
    <col min="12299" max="12300" width="7" style="245" customWidth="1"/>
    <col min="12301" max="12544" width="5.875" style="245"/>
    <col min="12545" max="12545" width="12.125" style="245" customWidth="1"/>
    <col min="12546" max="12554" width="6.875" style="245" customWidth="1"/>
    <col min="12555" max="12556" width="7" style="245" customWidth="1"/>
    <col min="12557" max="12800" width="5.875" style="245"/>
    <col min="12801" max="12801" width="12.125" style="245" customWidth="1"/>
    <col min="12802" max="12810" width="6.875" style="245" customWidth="1"/>
    <col min="12811" max="12812" width="7" style="245" customWidth="1"/>
    <col min="12813" max="13056" width="5.875" style="245"/>
    <col min="13057" max="13057" width="12.125" style="245" customWidth="1"/>
    <col min="13058" max="13066" width="6.875" style="245" customWidth="1"/>
    <col min="13067" max="13068" width="7" style="245" customWidth="1"/>
    <col min="13069" max="13312" width="5.875" style="245"/>
    <col min="13313" max="13313" width="12.125" style="245" customWidth="1"/>
    <col min="13314" max="13322" width="6.875" style="245" customWidth="1"/>
    <col min="13323" max="13324" width="7" style="245" customWidth="1"/>
    <col min="13325" max="13568" width="5.875" style="245"/>
    <col min="13569" max="13569" width="12.125" style="245" customWidth="1"/>
    <col min="13570" max="13578" width="6.875" style="245" customWidth="1"/>
    <col min="13579" max="13580" width="7" style="245" customWidth="1"/>
    <col min="13581" max="13824" width="5.875" style="245"/>
    <col min="13825" max="13825" width="12.125" style="245" customWidth="1"/>
    <col min="13826" max="13834" width="6.875" style="245" customWidth="1"/>
    <col min="13835" max="13836" width="7" style="245" customWidth="1"/>
    <col min="13837" max="14080" width="5.875" style="245"/>
    <col min="14081" max="14081" width="12.125" style="245" customWidth="1"/>
    <col min="14082" max="14090" width="6.875" style="245" customWidth="1"/>
    <col min="14091" max="14092" width="7" style="245" customWidth="1"/>
    <col min="14093" max="14336" width="5.875" style="245"/>
    <col min="14337" max="14337" width="12.125" style="245" customWidth="1"/>
    <col min="14338" max="14346" width="6.875" style="245" customWidth="1"/>
    <col min="14347" max="14348" width="7" style="245" customWidth="1"/>
    <col min="14349" max="14592" width="5.875" style="245"/>
    <col min="14593" max="14593" width="12.125" style="245" customWidth="1"/>
    <col min="14594" max="14602" width="6.875" style="245" customWidth="1"/>
    <col min="14603" max="14604" width="7" style="245" customWidth="1"/>
    <col min="14605" max="14848" width="5.875" style="245"/>
    <col min="14849" max="14849" width="12.125" style="245" customWidth="1"/>
    <col min="14850" max="14858" width="6.875" style="245" customWidth="1"/>
    <col min="14859" max="14860" width="7" style="245" customWidth="1"/>
    <col min="14861" max="15104" width="5.875" style="245"/>
    <col min="15105" max="15105" width="12.125" style="245" customWidth="1"/>
    <col min="15106" max="15114" width="6.875" style="245" customWidth="1"/>
    <col min="15115" max="15116" width="7" style="245" customWidth="1"/>
    <col min="15117" max="15360" width="5.875" style="245"/>
    <col min="15361" max="15361" width="12.125" style="245" customWidth="1"/>
    <col min="15362" max="15370" width="6.875" style="245" customWidth="1"/>
    <col min="15371" max="15372" width="7" style="245" customWidth="1"/>
    <col min="15373" max="15616" width="5.875" style="245"/>
    <col min="15617" max="15617" width="12.125" style="245" customWidth="1"/>
    <col min="15618" max="15626" width="6.875" style="245" customWidth="1"/>
    <col min="15627" max="15628" width="7" style="245" customWidth="1"/>
    <col min="15629" max="15872" width="5.875" style="245"/>
    <col min="15873" max="15873" width="12.125" style="245" customWidth="1"/>
    <col min="15874" max="15882" width="6.875" style="245" customWidth="1"/>
    <col min="15883" max="15884" width="7" style="245" customWidth="1"/>
    <col min="15885" max="16128" width="5.875" style="245"/>
    <col min="16129" max="16129" width="12.125" style="245" customWidth="1"/>
    <col min="16130" max="16138" width="6.875" style="245" customWidth="1"/>
    <col min="16139" max="16140" width="7" style="245" customWidth="1"/>
    <col min="16141" max="16384" width="5.875" style="245"/>
  </cols>
  <sheetData>
    <row r="1" spans="1:11" s="242" customFormat="1" ht="37.5" customHeight="1">
      <c r="J1" s="241"/>
      <c r="K1" s="337" t="s">
        <v>587</v>
      </c>
    </row>
    <row r="2" spans="1:11" ht="18.75" customHeight="1"/>
    <row r="3" spans="1:11" ht="11.25" customHeight="1"/>
    <row r="4" spans="1:11" s="323" customFormat="1" ht="18.75" customHeight="1">
      <c r="A4" s="245" t="s">
        <v>588</v>
      </c>
      <c r="B4" s="333"/>
      <c r="C4" s="333"/>
      <c r="D4" s="333"/>
      <c r="E4" s="251"/>
      <c r="F4" s="252"/>
      <c r="G4" s="252"/>
      <c r="H4" s="323" t="s">
        <v>552</v>
      </c>
      <c r="I4" s="252"/>
      <c r="J4" s="252"/>
      <c r="K4" s="252" t="s">
        <v>541</v>
      </c>
    </row>
    <row r="5" spans="1:11" ht="26.25" customHeight="1">
      <c r="A5" s="257"/>
      <c r="B5" s="324" t="s">
        <v>553</v>
      </c>
      <c r="C5" s="324" t="s">
        <v>554</v>
      </c>
      <c r="D5" s="324" t="s">
        <v>555</v>
      </c>
      <c r="E5" s="324" t="s">
        <v>556</v>
      </c>
      <c r="F5" s="324" t="s">
        <v>557</v>
      </c>
      <c r="G5" s="325" t="s">
        <v>558</v>
      </c>
      <c r="H5" s="325" t="s">
        <v>559</v>
      </c>
      <c r="I5" s="325" t="s">
        <v>560</v>
      </c>
      <c r="J5" s="325" t="s">
        <v>561</v>
      </c>
      <c r="K5" s="325" t="s">
        <v>562</v>
      </c>
    </row>
    <row r="6" spans="1:11" ht="22.5" customHeight="1">
      <c r="A6" s="268" t="s">
        <v>109</v>
      </c>
      <c r="B6" s="270">
        <v>3504</v>
      </c>
      <c r="C6" s="270">
        <v>3445</v>
      </c>
      <c r="D6" s="270">
        <v>3347</v>
      </c>
      <c r="E6" s="270">
        <v>3399</v>
      </c>
      <c r="F6" s="270">
        <v>3722</v>
      </c>
      <c r="G6" s="270">
        <v>3435</v>
      </c>
      <c r="H6" s="270">
        <v>2911</v>
      </c>
      <c r="I6" s="270">
        <v>2702</v>
      </c>
      <c r="J6" s="270">
        <v>3203</v>
      </c>
      <c r="K6" s="270">
        <v>3259</v>
      </c>
    </row>
    <row r="7" spans="1:11" ht="18.75" customHeight="1">
      <c r="A7" s="327"/>
      <c r="B7" s="260"/>
      <c r="C7" s="260"/>
      <c r="D7" s="260"/>
      <c r="E7" s="260"/>
      <c r="F7" s="260"/>
      <c r="G7" s="260"/>
      <c r="H7" s="260"/>
      <c r="I7" s="260"/>
      <c r="J7" s="260"/>
      <c r="K7" s="260"/>
    </row>
    <row r="8" spans="1:11" ht="56.25" customHeight="1">
      <c r="A8" s="294"/>
      <c r="B8" s="260"/>
      <c r="C8" s="260"/>
      <c r="D8" s="260"/>
      <c r="E8" s="260"/>
      <c r="F8" s="260"/>
      <c r="G8" s="260"/>
      <c r="H8" s="260"/>
      <c r="I8" s="260"/>
    </row>
    <row r="9" spans="1:11" s="323" customFormat="1" ht="18.75" customHeight="1">
      <c r="A9" s="245" t="s">
        <v>589</v>
      </c>
      <c r="B9" s="333"/>
      <c r="C9" s="251"/>
      <c r="D9" s="251"/>
      <c r="E9" s="251"/>
      <c r="F9" s="251"/>
      <c r="G9" s="251"/>
      <c r="H9" s="251"/>
      <c r="I9" s="251"/>
    </row>
    <row r="10" spans="1:11" ht="27" customHeight="1">
      <c r="A10" s="257"/>
      <c r="B10" s="324" t="s">
        <v>590</v>
      </c>
      <c r="C10" s="324" t="s">
        <v>554</v>
      </c>
      <c r="D10" s="324" t="s">
        <v>555</v>
      </c>
      <c r="E10" s="324" t="s">
        <v>556</v>
      </c>
      <c r="F10" s="324" t="s">
        <v>557</v>
      </c>
      <c r="G10" s="325" t="s">
        <v>558</v>
      </c>
      <c r="H10" s="325" t="s">
        <v>559</v>
      </c>
      <c r="I10" s="325" t="s">
        <v>560</v>
      </c>
      <c r="J10" s="325" t="s">
        <v>561</v>
      </c>
      <c r="K10" s="325" t="s">
        <v>562</v>
      </c>
    </row>
    <row r="11" spans="1:11" ht="22.5" customHeight="1">
      <c r="A11" s="268" t="s">
        <v>109</v>
      </c>
      <c r="B11" s="338">
        <v>3687</v>
      </c>
      <c r="C11" s="338">
        <v>3761</v>
      </c>
      <c r="D11" s="338">
        <v>3482</v>
      </c>
      <c r="E11" s="338">
        <v>3522</v>
      </c>
      <c r="F11" s="338">
        <v>3597</v>
      </c>
      <c r="G11" s="338">
        <v>3650</v>
      </c>
      <c r="H11" s="338">
        <v>3319</v>
      </c>
      <c r="I11" s="338">
        <v>3204</v>
      </c>
      <c r="J11" s="338">
        <v>3415</v>
      </c>
      <c r="K11" s="338">
        <v>3513</v>
      </c>
    </row>
    <row r="12" spans="1:11" ht="18.75" customHeight="1">
      <c r="A12" s="327"/>
      <c r="B12" s="260"/>
      <c r="C12" s="260"/>
      <c r="D12" s="260"/>
      <c r="K12" s="339" t="s">
        <v>591</v>
      </c>
    </row>
    <row r="13" spans="1:11" ht="18.75" customHeight="1">
      <c r="A13" s="294"/>
      <c r="B13" s="260"/>
      <c r="C13" s="260"/>
      <c r="D13" s="260"/>
      <c r="E13" s="260"/>
      <c r="F13" s="260"/>
      <c r="G13" s="260"/>
      <c r="H13" s="260"/>
      <c r="I13" s="260"/>
      <c r="J13" s="260"/>
      <c r="K13" s="260"/>
    </row>
    <row r="14" spans="1:11" ht="18.75" customHeight="1">
      <c r="A14" s="294"/>
      <c r="B14" s="260"/>
      <c r="C14" s="260"/>
      <c r="D14" s="260"/>
      <c r="E14" s="260"/>
      <c r="F14" s="260"/>
      <c r="G14" s="260"/>
      <c r="H14" s="260"/>
      <c r="I14" s="260"/>
      <c r="J14" s="260"/>
      <c r="K14" s="260"/>
    </row>
    <row r="15" spans="1:11" ht="18.75" customHeight="1">
      <c r="A15" s="294"/>
      <c r="B15" s="260"/>
      <c r="C15" s="260"/>
      <c r="D15" s="260"/>
      <c r="E15" s="260"/>
      <c r="F15" s="260"/>
      <c r="G15" s="260"/>
      <c r="H15" s="260"/>
      <c r="I15" s="260"/>
      <c r="J15" s="260"/>
      <c r="K15" s="260"/>
    </row>
    <row r="16" spans="1:11" ht="18.75" customHeight="1">
      <c r="A16" s="294"/>
      <c r="B16" s="260"/>
      <c r="C16" s="260"/>
      <c r="D16" s="260"/>
      <c r="E16" s="260"/>
      <c r="F16" s="260"/>
      <c r="G16" s="260"/>
      <c r="H16" s="260"/>
      <c r="I16" s="260"/>
      <c r="J16" s="260"/>
      <c r="K16" s="260"/>
    </row>
    <row r="17" spans="1:11" ht="18.75" customHeight="1">
      <c r="A17" s="294"/>
      <c r="B17" s="260"/>
      <c r="C17" s="260"/>
      <c r="D17" s="260"/>
      <c r="E17" s="260"/>
      <c r="F17" s="260"/>
      <c r="G17" s="260"/>
      <c r="H17" s="260"/>
      <c r="I17" s="260"/>
      <c r="J17" s="260"/>
      <c r="K17" s="260"/>
    </row>
    <row r="18" spans="1:11" ht="18.75" customHeight="1"/>
    <row r="19" spans="1:11" ht="15.75" customHeight="1"/>
    <row r="49" spans="1:11" ht="24">
      <c r="A49" s="329"/>
      <c r="B49" s="330" t="s">
        <v>565</v>
      </c>
      <c r="C49" s="330" t="s">
        <v>566</v>
      </c>
      <c r="D49" s="330" t="s">
        <v>567</v>
      </c>
      <c r="E49" s="330" t="s">
        <v>556</v>
      </c>
      <c r="F49" s="330" t="s">
        <v>557</v>
      </c>
      <c r="G49" s="330" t="s">
        <v>558</v>
      </c>
      <c r="H49" s="330" t="s">
        <v>559</v>
      </c>
      <c r="I49" s="330" t="s">
        <v>560</v>
      </c>
      <c r="J49" s="331" t="s">
        <v>561</v>
      </c>
      <c r="K49" s="330" t="s">
        <v>562</v>
      </c>
    </row>
    <row r="50" spans="1:11">
      <c r="A50" s="340" t="s">
        <v>592</v>
      </c>
      <c r="B50" s="329">
        <v>3504</v>
      </c>
      <c r="C50" s="329">
        <v>3445</v>
      </c>
      <c r="D50" s="329">
        <v>3347</v>
      </c>
      <c r="E50" s="329">
        <v>3399</v>
      </c>
      <c r="F50" s="329">
        <v>3722</v>
      </c>
      <c r="G50" s="329">
        <v>3435</v>
      </c>
      <c r="H50" s="329">
        <v>2911</v>
      </c>
      <c r="I50" s="329">
        <v>2702</v>
      </c>
      <c r="J50" s="270">
        <v>3203</v>
      </c>
      <c r="K50" s="336">
        <v>3259</v>
      </c>
    </row>
    <row r="51" spans="1:11">
      <c r="A51" s="340" t="s">
        <v>593</v>
      </c>
      <c r="B51" s="329">
        <v>3687</v>
      </c>
      <c r="C51" s="329">
        <v>3761</v>
      </c>
      <c r="D51" s="329">
        <v>3482</v>
      </c>
      <c r="E51" s="329">
        <v>3522</v>
      </c>
      <c r="F51" s="329">
        <v>3597</v>
      </c>
      <c r="G51" s="329">
        <v>3650</v>
      </c>
      <c r="H51" s="329">
        <v>3319</v>
      </c>
      <c r="I51" s="329">
        <v>3204</v>
      </c>
      <c r="J51" s="338">
        <v>3415</v>
      </c>
      <c r="K51" s="341">
        <v>3513</v>
      </c>
    </row>
  </sheetData>
  <phoneticPr fontId="3"/>
  <conditionalFormatting sqref="H6:K6">
    <cfRule type="containsBlanks" dxfId="93" priority="6">
      <formula>LEN(TRIM(H6))=0</formula>
    </cfRule>
  </conditionalFormatting>
  <conditionalFormatting sqref="H11:K11">
    <cfRule type="containsBlanks" dxfId="92" priority="5">
      <formula>LEN(TRIM(H11))=0</formula>
    </cfRule>
  </conditionalFormatting>
  <conditionalFormatting sqref="K50">
    <cfRule type="containsBlanks" dxfId="91" priority="4">
      <formula>LEN(TRIM(K50))=0</formula>
    </cfRule>
  </conditionalFormatting>
  <conditionalFormatting sqref="K51">
    <cfRule type="containsBlanks" dxfId="90" priority="3">
      <formula>LEN(TRIM(K51))=0</formula>
    </cfRule>
  </conditionalFormatting>
  <conditionalFormatting sqref="J50">
    <cfRule type="containsBlanks" dxfId="89" priority="2">
      <formula>LEN(TRIM(J50))=0</formula>
    </cfRule>
  </conditionalFormatting>
  <conditionalFormatting sqref="J51">
    <cfRule type="containsBlanks" dxfId="88" priority="1">
      <formula>LEN(TRIM(J51))=0</formula>
    </cfRule>
  </conditionalFormatting>
  <pageMargins left="0.78740157480314965" right="0.78740157480314965" top="0.39370078740157483" bottom="0.39370078740157483" header="0.51181102362204722" footer="0.51181102362204722"/>
  <pageSetup paperSize="9" scale="90" fitToWidth="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BBE1-99B5-4572-ADE8-5D74712465C7}">
  <dimension ref="A1:AA34"/>
  <sheetViews>
    <sheetView showGridLines="0" view="pageBreakPreview" zoomScaleNormal="100" zoomScaleSheetLayoutView="100" workbookViewId="0"/>
  </sheetViews>
  <sheetFormatPr defaultRowHeight="12"/>
  <cols>
    <col min="1" max="1" width="12.625" style="258" customWidth="1"/>
    <col min="2" max="11" width="8.75" style="245" customWidth="1"/>
    <col min="12" max="19" width="10.125" style="245" customWidth="1"/>
    <col min="20" max="254" width="9" style="245"/>
    <col min="255" max="255" width="12.625" style="245" customWidth="1"/>
    <col min="256" max="265" width="8.75" style="245" customWidth="1"/>
    <col min="266" max="275" width="10.125" style="245" customWidth="1"/>
    <col min="276" max="510" width="9" style="245"/>
    <col min="511" max="511" width="12.625" style="245" customWidth="1"/>
    <col min="512" max="521" width="8.75" style="245" customWidth="1"/>
    <col min="522" max="531" width="10.125" style="245" customWidth="1"/>
    <col min="532" max="766" width="9" style="245"/>
    <col min="767" max="767" width="12.625" style="245" customWidth="1"/>
    <col min="768" max="777" width="8.75" style="245" customWidth="1"/>
    <col min="778" max="787" width="10.125" style="245" customWidth="1"/>
    <col min="788" max="1022" width="9" style="245"/>
    <col min="1023" max="1023" width="12.625" style="245" customWidth="1"/>
    <col min="1024" max="1033" width="8.75" style="245" customWidth="1"/>
    <col min="1034" max="1043" width="10.125" style="245" customWidth="1"/>
    <col min="1044" max="1278" width="9" style="245"/>
    <col min="1279" max="1279" width="12.625" style="245" customWidth="1"/>
    <col min="1280" max="1289" width="8.75" style="245" customWidth="1"/>
    <col min="1290" max="1299" width="10.125" style="245" customWidth="1"/>
    <col min="1300" max="1534" width="9" style="245"/>
    <col min="1535" max="1535" width="12.625" style="245" customWidth="1"/>
    <col min="1536" max="1545" width="8.75" style="245" customWidth="1"/>
    <col min="1546" max="1555" width="10.125" style="245" customWidth="1"/>
    <col min="1556" max="1790" width="9" style="245"/>
    <col min="1791" max="1791" width="12.625" style="245" customWidth="1"/>
    <col min="1792" max="1801" width="8.75" style="245" customWidth="1"/>
    <col min="1802" max="1811" width="10.125" style="245" customWidth="1"/>
    <col min="1812" max="2046" width="9" style="245"/>
    <col min="2047" max="2047" width="12.625" style="245" customWidth="1"/>
    <col min="2048" max="2057" width="8.75" style="245" customWidth="1"/>
    <col min="2058" max="2067" width="10.125" style="245" customWidth="1"/>
    <col min="2068" max="2302" width="9" style="245"/>
    <col min="2303" max="2303" width="12.625" style="245" customWidth="1"/>
    <col min="2304" max="2313" width="8.75" style="245" customWidth="1"/>
    <col min="2314" max="2323" width="10.125" style="245" customWidth="1"/>
    <col min="2324" max="2558" width="9" style="245"/>
    <col min="2559" max="2559" width="12.625" style="245" customWidth="1"/>
    <col min="2560" max="2569" width="8.75" style="245" customWidth="1"/>
    <col min="2570" max="2579" width="10.125" style="245" customWidth="1"/>
    <col min="2580" max="2814" width="9" style="245"/>
    <col min="2815" max="2815" width="12.625" style="245" customWidth="1"/>
    <col min="2816" max="2825" width="8.75" style="245" customWidth="1"/>
    <col min="2826" max="2835" width="10.125" style="245" customWidth="1"/>
    <col min="2836" max="3070" width="9" style="245"/>
    <col min="3071" max="3071" width="12.625" style="245" customWidth="1"/>
    <col min="3072" max="3081" width="8.75" style="245" customWidth="1"/>
    <col min="3082" max="3091" width="10.125" style="245" customWidth="1"/>
    <col min="3092" max="3326" width="9" style="245"/>
    <col min="3327" max="3327" width="12.625" style="245" customWidth="1"/>
    <col min="3328" max="3337" width="8.75" style="245" customWidth="1"/>
    <col min="3338" max="3347" width="10.125" style="245" customWidth="1"/>
    <col min="3348" max="3582" width="9" style="245"/>
    <col min="3583" max="3583" width="12.625" style="245" customWidth="1"/>
    <col min="3584" max="3593" width="8.75" style="245" customWidth="1"/>
    <col min="3594" max="3603" width="10.125" style="245" customWidth="1"/>
    <col min="3604" max="3838" width="9" style="245"/>
    <col min="3839" max="3839" width="12.625" style="245" customWidth="1"/>
    <col min="3840" max="3849" width="8.75" style="245" customWidth="1"/>
    <col min="3850" max="3859" width="10.125" style="245" customWidth="1"/>
    <col min="3860" max="4094" width="9" style="245"/>
    <col min="4095" max="4095" width="12.625" style="245" customWidth="1"/>
    <col min="4096" max="4105" width="8.75" style="245" customWidth="1"/>
    <col min="4106" max="4115" width="10.125" style="245" customWidth="1"/>
    <col min="4116" max="4350" width="9" style="245"/>
    <col min="4351" max="4351" width="12.625" style="245" customWidth="1"/>
    <col min="4352" max="4361" width="8.75" style="245" customWidth="1"/>
    <col min="4362" max="4371" width="10.125" style="245" customWidth="1"/>
    <col min="4372" max="4606" width="9" style="245"/>
    <col min="4607" max="4607" width="12.625" style="245" customWidth="1"/>
    <col min="4608" max="4617" width="8.75" style="245" customWidth="1"/>
    <col min="4618" max="4627" width="10.125" style="245" customWidth="1"/>
    <col min="4628" max="4862" width="9" style="245"/>
    <col min="4863" max="4863" width="12.625" style="245" customWidth="1"/>
    <col min="4864" max="4873" width="8.75" style="245" customWidth="1"/>
    <col min="4874" max="4883" width="10.125" style="245" customWidth="1"/>
    <col min="4884" max="5118" width="9" style="245"/>
    <col min="5119" max="5119" width="12.625" style="245" customWidth="1"/>
    <col min="5120" max="5129" width="8.75" style="245" customWidth="1"/>
    <col min="5130" max="5139" width="10.125" style="245" customWidth="1"/>
    <col min="5140" max="5374" width="9" style="245"/>
    <col min="5375" max="5375" width="12.625" style="245" customWidth="1"/>
    <col min="5376" max="5385" width="8.75" style="245" customWidth="1"/>
    <col min="5386" max="5395" width="10.125" style="245" customWidth="1"/>
    <col min="5396" max="5630" width="9" style="245"/>
    <col min="5631" max="5631" width="12.625" style="245" customWidth="1"/>
    <col min="5632" max="5641" width="8.75" style="245" customWidth="1"/>
    <col min="5642" max="5651" width="10.125" style="245" customWidth="1"/>
    <col min="5652" max="5886" width="9" style="245"/>
    <col min="5887" max="5887" width="12.625" style="245" customWidth="1"/>
    <col min="5888" max="5897" width="8.75" style="245" customWidth="1"/>
    <col min="5898" max="5907" width="10.125" style="245" customWidth="1"/>
    <col min="5908" max="6142" width="9" style="245"/>
    <col min="6143" max="6143" width="12.625" style="245" customWidth="1"/>
    <col min="6144" max="6153" width="8.75" style="245" customWidth="1"/>
    <col min="6154" max="6163" width="10.125" style="245" customWidth="1"/>
    <col min="6164" max="6398" width="9" style="245"/>
    <col min="6399" max="6399" width="12.625" style="245" customWidth="1"/>
    <col min="6400" max="6409" width="8.75" style="245" customWidth="1"/>
    <col min="6410" max="6419" width="10.125" style="245" customWidth="1"/>
    <col min="6420" max="6654" width="9" style="245"/>
    <col min="6655" max="6655" width="12.625" style="245" customWidth="1"/>
    <col min="6656" max="6665" width="8.75" style="245" customWidth="1"/>
    <col min="6666" max="6675" width="10.125" style="245" customWidth="1"/>
    <col min="6676" max="6910" width="9" style="245"/>
    <col min="6911" max="6911" width="12.625" style="245" customWidth="1"/>
    <col min="6912" max="6921" width="8.75" style="245" customWidth="1"/>
    <col min="6922" max="6931" width="10.125" style="245" customWidth="1"/>
    <col min="6932" max="7166" width="9" style="245"/>
    <col min="7167" max="7167" width="12.625" style="245" customWidth="1"/>
    <col min="7168" max="7177" width="8.75" style="245" customWidth="1"/>
    <col min="7178" max="7187" width="10.125" style="245" customWidth="1"/>
    <col min="7188" max="7422" width="9" style="245"/>
    <col min="7423" max="7423" width="12.625" style="245" customWidth="1"/>
    <col min="7424" max="7433" width="8.75" style="245" customWidth="1"/>
    <col min="7434" max="7443" width="10.125" style="245" customWidth="1"/>
    <col min="7444" max="7678" width="9" style="245"/>
    <col min="7679" max="7679" width="12.625" style="245" customWidth="1"/>
    <col min="7680" max="7689" width="8.75" style="245" customWidth="1"/>
    <col min="7690" max="7699" width="10.125" style="245" customWidth="1"/>
    <col min="7700" max="7934" width="9" style="245"/>
    <col min="7935" max="7935" width="12.625" style="245" customWidth="1"/>
    <col min="7936" max="7945" width="8.75" style="245" customWidth="1"/>
    <col min="7946" max="7955" width="10.125" style="245" customWidth="1"/>
    <col min="7956" max="8190" width="9" style="245"/>
    <col min="8191" max="8191" width="12.625" style="245" customWidth="1"/>
    <col min="8192" max="8201" width="8.75" style="245" customWidth="1"/>
    <col min="8202" max="8211" width="10.125" style="245" customWidth="1"/>
    <col min="8212" max="8446" width="9" style="245"/>
    <col min="8447" max="8447" width="12.625" style="245" customWidth="1"/>
    <col min="8448" max="8457" width="8.75" style="245" customWidth="1"/>
    <col min="8458" max="8467" width="10.125" style="245" customWidth="1"/>
    <col min="8468" max="8702" width="9" style="245"/>
    <col min="8703" max="8703" width="12.625" style="245" customWidth="1"/>
    <col min="8704" max="8713" width="8.75" style="245" customWidth="1"/>
    <col min="8714" max="8723" width="10.125" style="245" customWidth="1"/>
    <col min="8724" max="8958" width="9" style="245"/>
    <col min="8959" max="8959" width="12.625" style="245" customWidth="1"/>
    <col min="8960" max="8969" width="8.75" style="245" customWidth="1"/>
    <col min="8970" max="8979" width="10.125" style="245" customWidth="1"/>
    <col min="8980" max="9214" width="9" style="245"/>
    <col min="9215" max="9215" width="12.625" style="245" customWidth="1"/>
    <col min="9216" max="9225" width="8.75" style="245" customWidth="1"/>
    <col min="9226" max="9235" width="10.125" style="245" customWidth="1"/>
    <col min="9236" max="9470" width="9" style="245"/>
    <col min="9471" max="9471" width="12.625" style="245" customWidth="1"/>
    <col min="9472" max="9481" width="8.75" style="245" customWidth="1"/>
    <col min="9482" max="9491" width="10.125" style="245" customWidth="1"/>
    <col min="9492" max="9726" width="9" style="245"/>
    <col min="9727" max="9727" width="12.625" style="245" customWidth="1"/>
    <col min="9728" max="9737" width="8.75" style="245" customWidth="1"/>
    <col min="9738" max="9747" width="10.125" style="245" customWidth="1"/>
    <col min="9748" max="9982" width="9" style="245"/>
    <col min="9983" max="9983" width="12.625" style="245" customWidth="1"/>
    <col min="9984" max="9993" width="8.75" style="245" customWidth="1"/>
    <col min="9994" max="10003" width="10.125" style="245" customWidth="1"/>
    <col min="10004" max="10238" width="9" style="245"/>
    <col min="10239" max="10239" width="12.625" style="245" customWidth="1"/>
    <col min="10240" max="10249" width="8.75" style="245" customWidth="1"/>
    <col min="10250" max="10259" width="10.125" style="245" customWidth="1"/>
    <col min="10260" max="10494" width="9" style="245"/>
    <col min="10495" max="10495" width="12.625" style="245" customWidth="1"/>
    <col min="10496" max="10505" width="8.75" style="245" customWidth="1"/>
    <col min="10506" max="10515" width="10.125" style="245" customWidth="1"/>
    <col min="10516" max="10750" width="9" style="245"/>
    <col min="10751" max="10751" width="12.625" style="245" customWidth="1"/>
    <col min="10752" max="10761" width="8.75" style="245" customWidth="1"/>
    <col min="10762" max="10771" width="10.125" style="245" customWidth="1"/>
    <col min="10772" max="11006" width="9" style="245"/>
    <col min="11007" max="11007" width="12.625" style="245" customWidth="1"/>
    <col min="11008" max="11017" width="8.75" style="245" customWidth="1"/>
    <col min="11018" max="11027" width="10.125" style="245" customWidth="1"/>
    <col min="11028" max="11262" width="9" style="245"/>
    <col min="11263" max="11263" width="12.625" style="245" customWidth="1"/>
    <col min="11264" max="11273" width="8.75" style="245" customWidth="1"/>
    <col min="11274" max="11283" width="10.125" style="245" customWidth="1"/>
    <col min="11284" max="11518" width="9" style="245"/>
    <col min="11519" max="11519" width="12.625" style="245" customWidth="1"/>
    <col min="11520" max="11529" width="8.75" style="245" customWidth="1"/>
    <col min="11530" max="11539" width="10.125" style="245" customWidth="1"/>
    <col min="11540" max="11774" width="9" style="245"/>
    <col min="11775" max="11775" width="12.625" style="245" customWidth="1"/>
    <col min="11776" max="11785" width="8.75" style="245" customWidth="1"/>
    <col min="11786" max="11795" width="10.125" style="245" customWidth="1"/>
    <col min="11796" max="12030" width="9" style="245"/>
    <col min="12031" max="12031" width="12.625" style="245" customWidth="1"/>
    <col min="12032" max="12041" width="8.75" style="245" customWidth="1"/>
    <col min="12042" max="12051" width="10.125" style="245" customWidth="1"/>
    <col min="12052" max="12286" width="9" style="245"/>
    <col min="12287" max="12287" width="12.625" style="245" customWidth="1"/>
    <col min="12288" max="12297" width="8.75" style="245" customWidth="1"/>
    <col min="12298" max="12307" width="10.125" style="245" customWidth="1"/>
    <col min="12308" max="12542" width="9" style="245"/>
    <col min="12543" max="12543" width="12.625" style="245" customWidth="1"/>
    <col min="12544" max="12553" width="8.75" style="245" customWidth="1"/>
    <col min="12554" max="12563" width="10.125" style="245" customWidth="1"/>
    <col min="12564" max="12798" width="9" style="245"/>
    <col min="12799" max="12799" width="12.625" style="245" customWidth="1"/>
    <col min="12800" max="12809" width="8.75" style="245" customWidth="1"/>
    <col min="12810" max="12819" width="10.125" style="245" customWidth="1"/>
    <col min="12820" max="13054" width="9" style="245"/>
    <col min="13055" max="13055" width="12.625" style="245" customWidth="1"/>
    <col min="13056" max="13065" width="8.75" style="245" customWidth="1"/>
    <col min="13066" max="13075" width="10.125" style="245" customWidth="1"/>
    <col min="13076" max="13310" width="9" style="245"/>
    <col min="13311" max="13311" width="12.625" style="245" customWidth="1"/>
    <col min="13312" max="13321" width="8.75" style="245" customWidth="1"/>
    <col min="13322" max="13331" width="10.125" style="245" customWidth="1"/>
    <col min="13332" max="13566" width="9" style="245"/>
    <col min="13567" max="13567" width="12.625" style="245" customWidth="1"/>
    <col min="13568" max="13577" width="8.75" style="245" customWidth="1"/>
    <col min="13578" max="13587" width="10.125" style="245" customWidth="1"/>
    <col min="13588" max="13822" width="9" style="245"/>
    <col min="13823" max="13823" width="12.625" style="245" customWidth="1"/>
    <col min="13824" max="13833" width="8.75" style="245" customWidth="1"/>
    <col min="13834" max="13843" width="10.125" style="245" customWidth="1"/>
    <col min="13844" max="14078" width="9" style="245"/>
    <col min="14079" max="14079" width="12.625" style="245" customWidth="1"/>
    <col min="14080" max="14089" width="8.75" style="245" customWidth="1"/>
    <col min="14090" max="14099" width="10.125" style="245" customWidth="1"/>
    <col min="14100" max="14334" width="9" style="245"/>
    <col min="14335" max="14335" width="12.625" style="245" customWidth="1"/>
    <col min="14336" max="14345" width="8.75" style="245" customWidth="1"/>
    <col min="14346" max="14355" width="10.125" style="245" customWidth="1"/>
    <col min="14356" max="14590" width="9" style="245"/>
    <col min="14591" max="14591" width="12.625" style="245" customWidth="1"/>
    <col min="14592" max="14601" width="8.75" style="245" customWidth="1"/>
    <col min="14602" max="14611" width="10.125" style="245" customWidth="1"/>
    <col min="14612" max="14846" width="9" style="245"/>
    <col min="14847" max="14847" width="12.625" style="245" customWidth="1"/>
    <col min="14848" max="14857" width="8.75" style="245" customWidth="1"/>
    <col min="14858" max="14867" width="10.125" style="245" customWidth="1"/>
    <col min="14868" max="15102" width="9" style="245"/>
    <col min="15103" max="15103" width="12.625" style="245" customWidth="1"/>
    <col min="15104" max="15113" width="8.75" style="245" customWidth="1"/>
    <col min="15114" max="15123" width="10.125" style="245" customWidth="1"/>
    <col min="15124" max="15358" width="9" style="245"/>
    <col min="15359" max="15359" width="12.625" style="245" customWidth="1"/>
    <col min="15360" max="15369" width="8.75" style="245" customWidth="1"/>
    <col min="15370" max="15379" width="10.125" style="245" customWidth="1"/>
    <col min="15380" max="15614" width="9" style="245"/>
    <col min="15615" max="15615" width="12.625" style="245" customWidth="1"/>
    <col min="15616" max="15625" width="8.75" style="245" customWidth="1"/>
    <col min="15626" max="15635" width="10.125" style="245" customWidth="1"/>
    <col min="15636" max="15870" width="9" style="245"/>
    <col min="15871" max="15871" width="12.625" style="245" customWidth="1"/>
    <col min="15872" max="15881" width="8.75" style="245" customWidth="1"/>
    <col min="15882" max="15891" width="10.125" style="245" customWidth="1"/>
    <col min="15892" max="16126" width="9" style="245"/>
    <col min="16127" max="16127" width="12.625" style="245" customWidth="1"/>
    <col min="16128" max="16137" width="8.75" style="245" customWidth="1"/>
    <col min="16138" max="16147" width="10.125" style="245" customWidth="1"/>
    <col min="16148" max="16384" width="9" style="245"/>
  </cols>
  <sheetData>
    <row r="1" spans="1:27" s="242" customFormat="1" ht="37.5" customHeight="1">
      <c r="A1" s="342" t="s">
        <v>594</v>
      </c>
      <c r="Q1" s="243" t="s">
        <v>595</v>
      </c>
    </row>
    <row r="2" spans="1:27" ht="18.75" customHeight="1">
      <c r="A2" s="343" t="s">
        <v>596</v>
      </c>
    </row>
    <row r="3" spans="1:27" ht="11.25" customHeight="1">
      <c r="A3" s="343"/>
    </row>
    <row r="4" spans="1:27" s="323" customFormat="1" ht="18.75" customHeight="1">
      <c r="A4" s="248" t="s">
        <v>597</v>
      </c>
      <c r="C4" s="344"/>
      <c r="D4" s="344"/>
      <c r="E4" s="344"/>
      <c r="H4" s="344"/>
      <c r="I4" s="251"/>
      <c r="J4" s="251"/>
      <c r="K4" s="252" t="s">
        <v>598</v>
      </c>
    </row>
    <row r="5" spans="1:27" ht="32.1" customHeight="1">
      <c r="A5" s="257"/>
      <c r="B5" s="254" t="s">
        <v>502</v>
      </c>
      <c r="C5" s="254" t="s">
        <v>503</v>
      </c>
      <c r="D5" s="274" t="s">
        <v>504</v>
      </c>
      <c r="E5" s="254" t="s">
        <v>505</v>
      </c>
      <c r="F5" s="257" t="s">
        <v>506</v>
      </c>
      <c r="G5" s="274" t="s">
        <v>507</v>
      </c>
      <c r="H5" s="274" t="s">
        <v>516</v>
      </c>
      <c r="I5" s="274" t="s">
        <v>509</v>
      </c>
      <c r="J5" s="274" t="s">
        <v>599</v>
      </c>
    </row>
    <row r="6" spans="1:27" ht="32.1" customHeight="1">
      <c r="A6" s="317" t="s">
        <v>517</v>
      </c>
      <c r="B6" s="260">
        <v>61513</v>
      </c>
      <c r="C6" s="260">
        <v>62115</v>
      </c>
      <c r="D6" s="260">
        <v>62968</v>
      </c>
      <c r="E6" s="260">
        <v>65460</v>
      </c>
      <c r="F6" s="260">
        <v>68311</v>
      </c>
      <c r="G6" s="261" t="s">
        <v>81</v>
      </c>
      <c r="H6" s="261" t="s">
        <v>81</v>
      </c>
      <c r="I6" s="261" t="s">
        <v>81</v>
      </c>
      <c r="J6" s="261" t="s">
        <v>81</v>
      </c>
    </row>
    <row r="7" spans="1:27" ht="32.1" customHeight="1">
      <c r="A7" s="259" t="s">
        <v>519</v>
      </c>
      <c r="B7" s="260">
        <v>9159</v>
      </c>
      <c r="C7" s="260">
        <v>9624</v>
      </c>
      <c r="D7" s="260">
        <v>9948</v>
      </c>
      <c r="E7" s="260">
        <v>11124</v>
      </c>
      <c r="F7" s="260">
        <v>10701</v>
      </c>
      <c r="G7" s="261" t="s">
        <v>81</v>
      </c>
      <c r="H7" s="261" t="s">
        <v>81</v>
      </c>
      <c r="I7" s="261" t="s">
        <v>81</v>
      </c>
      <c r="J7" s="261" t="s">
        <v>81</v>
      </c>
    </row>
    <row r="8" spans="1:27" ht="32.1" customHeight="1">
      <c r="A8" s="259" t="s">
        <v>600</v>
      </c>
      <c r="B8" s="260">
        <v>2178</v>
      </c>
      <c r="C8" s="260">
        <v>2327</v>
      </c>
      <c r="D8" s="260">
        <v>2234</v>
      </c>
      <c r="E8" s="260">
        <v>2209</v>
      </c>
      <c r="F8" s="260">
        <v>2023</v>
      </c>
      <c r="G8" s="261" t="s">
        <v>81</v>
      </c>
      <c r="H8" s="261" t="s">
        <v>81</v>
      </c>
      <c r="I8" s="261" t="s">
        <v>81</v>
      </c>
      <c r="J8" s="261" t="s">
        <v>81</v>
      </c>
      <c r="R8" s="340"/>
      <c r="S8" s="340" t="s">
        <v>512</v>
      </c>
      <c r="T8" s="340" t="s">
        <v>513</v>
      </c>
      <c r="U8" s="340" t="s">
        <v>514</v>
      </c>
      <c r="V8" s="340" t="s">
        <v>545</v>
      </c>
      <c r="W8" s="340" t="s">
        <v>515</v>
      </c>
      <c r="X8" s="340" t="s">
        <v>507</v>
      </c>
      <c r="Y8" s="340" t="s">
        <v>601</v>
      </c>
      <c r="Z8" s="340" t="s">
        <v>509</v>
      </c>
      <c r="AA8" s="340" t="s">
        <v>510</v>
      </c>
    </row>
    <row r="9" spans="1:27" ht="32.1" customHeight="1">
      <c r="A9" s="259" t="s">
        <v>523</v>
      </c>
      <c r="B9" s="260">
        <v>6558</v>
      </c>
      <c r="C9" s="260">
        <v>6572</v>
      </c>
      <c r="D9" s="260">
        <v>6821</v>
      </c>
      <c r="E9" s="260">
        <v>7124</v>
      </c>
      <c r="F9" s="260">
        <v>6946</v>
      </c>
      <c r="G9" s="261" t="s">
        <v>81</v>
      </c>
      <c r="H9" s="261" t="s">
        <v>81</v>
      </c>
      <c r="I9" s="261" t="s">
        <v>81</v>
      </c>
      <c r="J9" s="261" t="s">
        <v>81</v>
      </c>
      <c r="R9" s="340" t="s">
        <v>602</v>
      </c>
      <c r="S9" s="329">
        <v>90361</v>
      </c>
      <c r="T9" s="329">
        <v>92081</v>
      </c>
      <c r="U9" s="329">
        <v>94371</v>
      </c>
      <c r="V9" s="329">
        <v>100042</v>
      </c>
      <c r="W9" s="329">
        <v>101978</v>
      </c>
      <c r="X9" s="329">
        <v>103405</v>
      </c>
      <c r="Y9" s="329">
        <v>101252</v>
      </c>
      <c r="Z9" s="329">
        <v>95426</v>
      </c>
      <c r="AA9" s="329">
        <v>94910</v>
      </c>
    </row>
    <row r="10" spans="1:27" ht="32.1" customHeight="1">
      <c r="A10" s="259" t="s">
        <v>525</v>
      </c>
      <c r="B10" s="260">
        <v>4687</v>
      </c>
      <c r="C10" s="260">
        <v>4567</v>
      </c>
      <c r="D10" s="260">
        <v>4772</v>
      </c>
      <c r="E10" s="260">
        <v>5242</v>
      </c>
      <c r="F10" s="260">
        <v>5205</v>
      </c>
      <c r="G10" s="261" t="s">
        <v>81</v>
      </c>
      <c r="H10" s="261" t="s">
        <v>81</v>
      </c>
      <c r="I10" s="261" t="s">
        <v>81</v>
      </c>
      <c r="J10" s="261" t="s">
        <v>81</v>
      </c>
    </row>
    <row r="11" spans="1:27" ht="32.1" customHeight="1">
      <c r="A11" s="259" t="s">
        <v>526</v>
      </c>
      <c r="B11" s="260">
        <v>6266</v>
      </c>
      <c r="C11" s="260">
        <v>6876</v>
      </c>
      <c r="D11" s="260">
        <v>7628</v>
      </c>
      <c r="E11" s="260">
        <v>8883</v>
      </c>
      <c r="F11" s="260">
        <v>8792</v>
      </c>
      <c r="G11" s="261" t="s">
        <v>81</v>
      </c>
      <c r="H11" s="261" t="s">
        <v>81</v>
      </c>
      <c r="I11" s="261" t="s">
        <v>81</v>
      </c>
      <c r="J11" s="261" t="s">
        <v>81</v>
      </c>
    </row>
    <row r="12" spans="1:27" ht="32.1" customHeight="1">
      <c r="A12" s="259" t="s">
        <v>459</v>
      </c>
      <c r="B12" s="260">
        <f t="shared" ref="B12:F12" si="0">SUM(B6:B11)</f>
        <v>90361</v>
      </c>
      <c r="C12" s="260">
        <f t="shared" si="0"/>
        <v>92081</v>
      </c>
      <c r="D12" s="260">
        <f t="shared" si="0"/>
        <v>94371</v>
      </c>
      <c r="E12" s="260">
        <f t="shared" si="0"/>
        <v>100042</v>
      </c>
      <c r="F12" s="260">
        <f t="shared" si="0"/>
        <v>101978</v>
      </c>
      <c r="G12" s="261" t="s">
        <v>81</v>
      </c>
      <c r="H12" s="261" t="s">
        <v>81</v>
      </c>
      <c r="I12" s="261" t="s">
        <v>81</v>
      </c>
      <c r="J12" s="261" t="s">
        <v>81</v>
      </c>
    </row>
    <row r="13" spans="1:27" ht="32.1" customHeight="1">
      <c r="A13" s="268" t="s">
        <v>603</v>
      </c>
      <c r="B13" s="269" t="s">
        <v>81</v>
      </c>
      <c r="C13" s="269" t="s">
        <v>81</v>
      </c>
      <c r="D13" s="269" t="s">
        <v>81</v>
      </c>
      <c r="E13" s="269" t="s">
        <v>81</v>
      </c>
      <c r="F13" s="269" t="s">
        <v>81</v>
      </c>
      <c r="G13" s="273">
        <v>103405</v>
      </c>
      <c r="H13" s="273">
        <v>101252</v>
      </c>
      <c r="I13" s="273">
        <v>95426</v>
      </c>
      <c r="J13" s="270">
        <v>94910</v>
      </c>
    </row>
    <row r="14" spans="1:27" ht="18.75" customHeight="1">
      <c r="A14" s="247"/>
      <c r="I14" s="345"/>
      <c r="J14" s="301" t="s">
        <v>604</v>
      </c>
      <c r="K14" s="261"/>
      <c r="L14" s="258"/>
    </row>
    <row r="15" spans="1:27" ht="37.5" customHeight="1">
      <c r="A15" s="247"/>
      <c r="I15" s="345"/>
      <c r="K15"/>
      <c r="L15" s="258"/>
    </row>
    <row r="16" spans="1:27" s="323" customFormat="1" ht="18.75" customHeight="1">
      <c r="A16" s="247" t="s">
        <v>605</v>
      </c>
      <c r="P16" s="346"/>
      <c r="Q16" s="346"/>
      <c r="R16" s="347"/>
      <c r="S16" s="347"/>
    </row>
    <row r="17" spans="1:19" ht="29.25" customHeight="1">
      <c r="A17" s="348" t="s">
        <v>606</v>
      </c>
      <c r="B17" s="349" t="s">
        <v>607</v>
      </c>
      <c r="C17" s="350" t="s">
        <v>608</v>
      </c>
      <c r="D17" s="351"/>
      <c r="E17" s="352"/>
      <c r="F17" s="350" t="s">
        <v>609</v>
      </c>
      <c r="G17" s="351"/>
      <c r="H17" s="351"/>
      <c r="I17" s="351" t="s">
        <v>610</v>
      </c>
      <c r="J17" s="351"/>
      <c r="K17" s="351"/>
      <c r="L17" s="353" t="s">
        <v>611</v>
      </c>
      <c r="M17" s="354" t="s">
        <v>612</v>
      </c>
      <c r="N17" s="354" t="s">
        <v>613</v>
      </c>
      <c r="O17" s="354" t="s">
        <v>614</v>
      </c>
      <c r="P17" s="354" t="s">
        <v>615</v>
      </c>
      <c r="Q17" s="355" t="s">
        <v>616</v>
      </c>
      <c r="R17" s="356"/>
      <c r="S17" s="356"/>
    </row>
    <row r="18" spans="1:19" ht="29.25" customHeight="1">
      <c r="A18" s="357"/>
      <c r="B18" s="358" t="s">
        <v>617</v>
      </c>
      <c r="C18" s="359" t="s">
        <v>618</v>
      </c>
      <c r="D18" s="360" t="s">
        <v>619</v>
      </c>
      <c r="E18" s="360" t="s">
        <v>620</v>
      </c>
      <c r="F18" s="360" t="s">
        <v>621</v>
      </c>
      <c r="G18" s="360" t="s">
        <v>619</v>
      </c>
      <c r="H18" s="361" t="s">
        <v>620</v>
      </c>
      <c r="I18" s="362" t="s">
        <v>622</v>
      </c>
      <c r="J18" s="360" t="s">
        <v>623</v>
      </c>
      <c r="K18" s="363" t="s">
        <v>624</v>
      </c>
      <c r="L18" s="364" t="s">
        <v>625</v>
      </c>
      <c r="M18" s="365"/>
      <c r="N18" s="365"/>
      <c r="O18" s="366"/>
      <c r="P18" s="366"/>
      <c r="Q18" s="367"/>
      <c r="R18" s="356"/>
      <c r="S18" s="356"/>
    </row>
    <row r="19" spans="1:19" ht="29.25" customHeight="1">
      <c r="A19" s="258" t="s">
        <v>626</v>
      </c>
      <c r="B19" s="368">
        <v>61493</v>
      </c>
      <c r="C19" s="369">
        <v>14482</v>
      </c>
      <c r="D19" s="370">
        <v>12585</v>
      </c>
      <c r="E19" s="370">
        <v>1897</v>
      </c>
      <c r="F19" s="370">
        <v>7664</v>
      </c>
      <c r="G19" s="370">
        <v>6322</v>
      </c>
      <c r="H19" s="370">
        <v>1342</v>
      </c>
      <c r="I19" s="370">
        <v>6818</v>
      </c>
      <c r="J19" s="370">
        <v>6263</v>
      </c>
      <c r="K19" s="301">
        <v>555</v>
      </c>
      <c r="L19" s="371">
        <v>68311</v>
      </c>
      <c r="M19" s="372">
        <v>22146</v>
      </c>
      <c r="N19" s="373">
        <v>1.111</v>
      </c>
      <c r="O19" s="301">
        <v>23.55</v>
      </c>
      <c r="P19" s="301">
        <v>12.46</v>
      </c>
      <c r="Q19" s="373">
        <v>36.01</v>
      </c>
      <c r="R19" s="356"/>
      <c r="S19" s="356"/>
    </row>
    <row r="20" spans="1:19" ht="29.25" customHeight="1">
      <c r="A20" s="258" t="s">
        <v>627</v>
      </c>
      <c r="B20" s="368">
        <v>11019</v>
      </c>
      <c r="C20" s="369">
        <v>2727</v>
      </c>
      <c r="D20" s="369">
        <v>2580</v>
      </c>
      <c r="E20" s="369">
        <v>147</v>
      </c>
      <c r="F20" s="369">
        <v>3045</v>
      </c>
      <c r="G20" s="369">
        <v>2604</v>
      </c>
      <c r="H20" s="369">
        <v>441</v>
      </c>
      <c r="I20" s="301" t="s">
        <v>628</v>
      </c>
      <c r="J20" s="301" t="s">
        <v>629</v>
      </c>
      <c r="K20" s="301" t="s">
        <v>630</v>
      </c>
      <c r="L20" s="371">
        <v>10701</v>
      </c>
      <c r="M20" s="372">
        <v>5772</v>
      </c>
      <c r="N20" s="373">
        <v>0.97099999999999997</v>
      </c>
      <c r="O20" s="301">
        <v>24.75</v>
      </c>
      <c r="P20" s="301">
        <v>27.63</v>
      </c>
      <c r="Q20" s="373">
        <v>52.38</v>
      </c>
      <c r="R20" s="356"/>
      <c r="S20" s="356"/>
    </row>
    <row r="21" spans="1:19" ht="29.25" customHeight="1">
      <c r="A21" s="258" t="s">
        <v>631</v>
      </c>
      <c r="B21" s="368">
        <v>2752</v>
      </c>
      <c r="C21" s="369">
        <v>227</v>
      </c>
      <c r="D21" s="369">
        <v>226</v>
      </c>
      <c r="E21" s="369">
        <v>1</v>
      </c>
      <c r="F21" s="369">
        <v>956</v>
      </c>
      <c r="G21" s="369">
        <v>806</v>
      </c>
      <c r="H21" s="369">
        <v>150</v>
      </c>
      <c r="I21" s="301" t="s">
        <v>632</v>
      </c>
      <c r="J21" s="301" t="s">
        <v>633</v>
      </c>
      <c r="K21" s="301" t="s">
        <v>634</v>
      </c>
      <c r="L21" s="371">
        <v>2023</v>
      </c>
      <c r="M21" s="372">
        <v>1183</v>
      </c>
      <c r="N21" s="373">
        <v>0.73499999999999999</v>
      </c>
      <c r="O21" s="301">
        <v>8.25</v>
      </c>
      <c r="P21" s="301">
        <v>34.74</v>
      </c>
      <c r="Q21" s="373">
        <v>42.99</v>
      </c>
      <c r="R21" s="356"/>
      <c r="S21" s="356"/>
    </row>
    <row r="22" spans="1:19" ht="29.25" customHeight="1">
      <c r="A22" s="258" t="s">
        <v>635</v>
      </c>
      <c r="B22" s="368">
        <v>8424</v>
      </c>
      <c r="C22" s="369">
        <v>1328</v>
      </c>
      <c r="D22" s="369">
        <v>1325</v>
      </c>
      <c r="E22" s="369">
        <v>3</v>
      </c>
      <c r="F22" s="369">
        <v>2806</v>
      </c>
      <c r="G22" s="369">
        <v>2394</v>
      </c>
      <c r="H22" s="369">
        <v>412</v>
      </c>
      <c r="I22" s="301" t="s">
        <v>636</v>
      </c>
      <c r="J22" s="374" t="s">
        <v>637</v>
      </c>
      <c r="K22" s="301" t="s">
        <v>638</v>
      </c>
      <c r="L22" s="371">
        <v>6946</v>
      </c>
      <c r="M22" s="372">
        <v>4134</v>
      </c>
      <c r="N22" s="373">
        <v>0.82499999999999996</v>
      </c>
      <c r="O22" s="301">
        <v>15.76</v>
      </c>
      <c r="P22" s="301">
        <v>33.31</v>
      </c>
      <c r="Q22" s="373">
        <v>49.07</v>
      </c>
      <c r="R22" s="356"/>
      <c r="S22" s="356"/>
    </row>
    <row r="23" spans="1:19" ht="29.25" customHeight="1">
      <c r="A23" s="258" t="s">
        <v>639</v>
      </c>
      <c r="B23" s="368">
        <v>5981</v>
      </c>
      <c r="C23" s="369">
        <v>1019</v>
      </c>
      <c r="D23" s="369">
        <v>1017</v>
      </c>
      <c r="E23" s="369">
        <v>2</v>
      </c>
      <c r="F23" s="369">
        <v>1795</v>
      </c>
      <c r="G23" s="369">
        <v>1537</v>
      </c>
      <c r="H23" s="369">
        <v>258</v>
      </c>
      <c r="I23" s="301" t="s">
        <v>640</v>
      </c>
      <c r="J23" s="301" t="s">
        <v>641</v>
      </c>
      <c r="K23" s="301" t="s">
        <v>642</v>
      </c>
      <c r="L23" s="371">
        <v>5205</v>
      </c>
      <c r="M23" s="372">
        <v>2814</v>
      </c>
      <c r="N23" s="375">
        <v>0.87</v>
      </c>
      <c r="O23" s="301">
        <v>17.04</v>
      </c>
      <c r="P23" s="301">
        <v>30.01</v>
      </c>
      <c r="Q23" s="373">
        <v>47.05</v>
      </c>
      <c r="R23" s="356"/>
      <c r="S23" s="356"/>
    </row>
    <row r="24" spans="1:19" ht="29.25" customHeight="1">
      <c r="A24" s="258" t="s">
        <v>643</v>
      </c>
      <c r="B24" s="368">
        <v>11849</v>
      </c>
      <c r="C24" s="369">
        <v>1169</v>
      </c>
      <c r="D24" s="369">
        <v>1139</v>
      </c>
      <c r="E24" s="369">
        <v>30</v>
      </c>
      <c r="F24" s="369">
        <v>4226</v>
      </c>
      <c r="G24" s="369">
        <v>3423</v>
      </c>
      <c r="H24" s="369">
        <v>803</v>
      </c>
      <c r="I24" s="374" t="s">
        <v>644</v>
      </c>
      <c r="J24" s="301" t="s">
        <v>645</v>
      </c>
      <c r="K24" s="301" t="s">
        <v>646</v>
      </c>
      <c r="L24" s="371">
        <v>8792</v>
      </c>
      <c r="M24" s="372">
        <v>5395</v>
      </c>
      <c r="N24" s="373">
        <v>0.74199999999999999</v>
      </c>
      <c r="O24" s="301">
        <v>9.8699999999999992</v>
      </c>
      <c r="P24" s="301">
        <v>35.67</v>
      </c>
      <c r="Q24" s="373">
        <v>45.53</v>
      </c>
      <c r="R24" s="356"/>
      <c r="S24" s="356"/>
    </row>
    <row r="25" spans="1:19" ht="29.25" customHeight="1">
      <c r="A25" s="258" t="s">
        <v>459</v>
      </c>
      <c r="B25" s="368">
        <f t="shared" ref="B25:H25" si="1">SUM(B19:B24)</f>
        <v>101518</v>
      </c>
      <c r="C25" s="376">
        <f t="shared" si="1"/>
        <v>20952</v>
      </c>
      <c r="D25" s="376">
        <f t="shared" si="1"/>
        <v>18872</v>
      </c>
      <c r="E25" s="376">
        <f t="shared" si="1"/>
        <v>2080</v>
      </c>
      <c r="F25" s="376">
        <f t="shared" si="1"/>
        <v>20492</v>
      </c>
      <c r="G25" s="376">
        <f t="shared" si="1"/>
        <v>17086</v>
      </c>
      <c r="H25" s="376">
        <f t="shared" si="1"/>
        <v>3406</v>
      </c>
      <c r="I25" s="376">
        <v>460</v>
      </c>
      <c r="J25" s="369">
        <v>1786</v>
      </c>
      <c r="K25" s="376" t="s">
        <v>647</v>
      </c>
      <c r="L25" s="376">
        <f>SUM(L19:L24)</f>
        <v>101978</v>
      </c>
      <c r="M25" s="376">
        <f>SUM(M19:M24)</f>
        <v>41444</v>
      </c>
      <c r="N25" s="373">
        <v>1.0049999999999999</v>
      </c>
      <c r="O25" s="301">
        <v>20.64</v>
      </c>
      <c r="P25" s="301">
        <v>20.190000000000001</v>
      </c>
      <c r="Q25" s="373">
        <v>40.82</v>
      </c>
      <c r="R25" s="356"/>
      <c r="S25" s="356"/>
    </row>
    <row r="26" spans="1:19" ht="19.5" customHeight="1">
      <c r="A26" s="377" t="s">
        <v>648</v>
      </c>
      <c r="B26" s="378">
        <v>100617</v>
      </c>
      <c r="C26" s="379">
        <v>13563</v>
      </c>
      <c r="D26" s="380">
        <v>12408</v>
      </c>
      <c r="E26" s="380">
        <v>1155</v>
      </c>
      <c r="F26" s="380">
        <v>10775</v>
      </c>
      <c r="G26" s="380">
        <v>8591</v>
      </c>
      <c r="H26" s="381">
        <v>2184</v>
      </c>
      <c r="I26" s="380">
        <v>2788</v>
      </c>
      <c r="J26" s="380">
        <v>3817</v>
      </c>
      <c r="K26" s="382" t="s">
        <v>649</v>
      </c>
      <c r="L26" s="380">
        <v>103405</v>
      </c>
      <c r="M26" s="380">
        <v>24338</v>
      </c>
      <c r="N26" s="383">
        <v>1.028</v>
      </c>
      <c r="O26" s="383">
        <v>13.48</v>
      </c>
      <c r="P26" s="383">
        <v>10.71</v>
      </c>
      <c r="Q26" s="383">
        <v>24.19</v>
      </c>
      <c r="R26" s="277"/>
      <c r="S26" s="277"/>
    </row>
    <row r="27" spans="1:19" ht="18.75" customHeight="1">
      <c r="A27" s="384" t="s">
        <v>527</v>
      </c>
      <c r="B27" s="385"/>
      <c r="C27" s="386"/>
      <c r="D27" s="387"/>
      <c r="E27" s="387"/>
      <c r="F27" s="387"/>
      <c r="G27" s="387"/>
      <c r="H27" s="388"/>
      <c r="I27" s="387"/>
      <c r="J27" s="387"/>
      <c r="K27" s="389"/>
      <c r="L27" s="387"/>
      <c r="M27" s="387"/>
      <c r="N27" s="387"/>
      <c r="O27" s="387"/>
      <c r="P27" s="387"/>
      <c r="Q27" s="387"/>
    </row>
    <row r="28" spans="1:19" ht="19.5" customHeight="1">
      <c r="A28" s="377" t="s">
        <v>650</v>
      </c>
      <c r="B28" s="378">
        <v>97207</v>
      </c>
      <c r="C28" s="380">
        <v>13331</v>
      </c>
      <c r="D28" s="380">
        <v>12572</v>
      </c>
      <c r="E28" s="380">
        <v>759</v>
      </c>
      <c r="F28" s="380">
        <v>9286</v>
      </c>
      <c r="G28" s="380">
        <v>7335</v>
      </c>
      <c r="H28" s="381">
        <v>1951</v>
      </c>
      <c r="I28" s="380">
        <v>4045</v>
      </c>
      <c r="J28" s="379">
        <f>D28-G28</f>
        <v>5237</v>
      </c>
      <c r="K28" s="390">
        <f>E28-H28</f>
        <v>-1192</v>
      </c>
      <c r="L28" s="380">
        <v>101252</v>
      </c>
      <c r="M28" s="379">
        <f>C28+F28</f>
        <v>22617</v>
      </c>
      <c r="N28" s="391">
        <f>ROUND(L28/B28,3)</f>
        <v>1.042</v>
      </c>
      <c r="O28" s="391">
        <f>ROUND(C28/B28*100,2)</f>
        <v>13.71</v>
      </c>
      <c r="P28" s="383">
        <f t="shared" ref="P28:P33" si="2">ROUND(F28/B28*100,2)</f>
        <v>9.5500000000000007</v>
      </c>
      <c r="Q28" s="391">
        <f>ROUND((C28+F28)/B28*100,2)</f>
        <v>23.27</v>
      </c>
      <c r="R28" s="277"/>
      <c r="S28" s="277"/>
    </row>
    <row r="29" spans="1:19" ht="18.75" customHeight="1">
      <c r="A29" s="392" t="s">
        <v>527</v>
      </c>
      <c r="B29" s="393"/>
      <c r="C29" s="394"/>
      <c r="D29" s="394"/>
      <c r="E29" s="394"/>
      <c r="F29" s="394"/>
      <c r="G29" s="394"/>
      <c r="H29" s="388"/>
      <c r="I29" s="394"/>
      <c r="J29" s="395"/>
      <c r="K29" s="396">
        <f>E29-H29</f>
        <v>0</v>
      </c>
      <c r="L29" s="394"/>
      <c r="M29" s="395"/>
      <c r="N29" s="397"/>
      <c r="O29" s="397"/>
      <c r="P29" s="387" t="e">
        <f t="shared" si="2"/>
        <v>#DIV/0!</v>
      </c>
      <c r="Q29" s="397"/>
    </row>
    <row r="30" spans="1:19" ht="18.75" customHeight="1">
      <c r="A30" s="377" t="s">
        <v>651</v>
      </c>
      <c r="B30" s="378">
        <v>90581</v>
      </c>
      <c r="C30" s="380">
        <v>13783</v>
      </c>
      <c r="D30" s="380">
        <v>13188</v>
      </c>
      <c r="E30" s="380">
        <v>595</v>
      </c>
      <c r="F30" s="380">
        <v>8938</v>
      </c>
      <c r="G30" s="380">
        <v>7109</v>
      </c>
      <c r="H30" s="381">
        <v>1829</v>
      </c>
      <c r="I30" s="380">
        <v>4845</v>
      </c>
      <c r="J30" s="379">
        <f>D30-G30</f>
        <v>6079</v>
      </c>
      <c r="K30" s="390">
        <f>E30-H30</f>
        <v>-1234</v>
      </c>
      <c r="L30" s="380">
        <v>95426</v>
      </c>
      <c r="M30" s="379">
        <f>C30+F30</f>
        <v>22721</v>
      </c>
      <c r="N30" s="391">
        <f>ROUND(L30/B30,3)</f>
        <v>1.0529999999999999</v>
      </c>
      <c r="O30" s="391">
        <f>ROUND(C30/B30*100,2)</f>
        <v>15.22</v>
      </c>
      <c r="P30" s="383">
        <f t="shared" si="2"/>
        <v>9.8699999999999992</v>
      </c>
      <c r="Q30" s="391">
        <f>ROUND((C30+F30)/B30*100,2)</f>
        <v>25.08</v>
      </c>
    </row>
    <row r="31" spans="1:19" ht="18.75" customHeight="1">
      <c r="A31" s="392" t="s">
        <v>527</v>
      </c>
      <c r="B31" s="398"/>
      <c r="C31" s="399"/>
      <c r="D31" s="399"/>
      <c r="E31" s="399"/>
      <c r="F31" s="399"/>
      <c r="G31" s="399"/>
      <c r="H31" s="400"/>
      <c r="I31" s="399"/>
      <c r="J31" s="401"/>
      <c r="K31" s="402">
        <f>E31-H31</f>
        <v>0</v>
      </c>
      <c r="L31" s="399"/>
      <c r="M31" s="395"/>
      <c r="N31" s="397"/>
      <c r="O31" s="397"/>
      <c r="P31" s="387" t="e">
        <f t="shared" si="2"/>
        <v>#DIV/0!</v>
      </c>
      <c r="Q31" s="397"/>
    </row>
    <row r="32" spans="1:19" ht="18.75" customHeight="1">
      <c r="A32" s="377" t="s">
        <v>652</v>
      </c>
      <c r="B32" s="403">
        <v>88766</v>
      </c>
      <c r="C32" s="404">
        <v>13684</v>
      </c>
      <c r="D32" s="404">
        <v>13145</v>
      </c>
      <c r="E32" s="404">
        <v>539</v>
      </c>
      <c r="F32" s="404">
        <v>7540</v>
      </c>
      <c r="G32" s="404">
        <v>6184</v>
      </c>
      <c r="H32" s="404">
        <v>1356</v>
      </c>
      <c r="I32" s="404">
        <v>6144</v>
      </c>
      <c r="J32" s="395">
        <f>D32-G32</f>
        <v>6961</v>
      </c>
      <c r="K32" s="396">
        <f>E32-H32</f>
        <v>-817</v>
      </c>
      <c r="L32" s="404">
        <v>94910</v>
      </c>
      <c r="M32" s="379">
        <f>C32+F32</f>
        <v>21224</v>
      </c>
      <c r="N32" s="391">
        <f>ROUND(L32/B32,3)</f>
        <v>1.069</v>
      </c>
      <c r="O32" s="391">
        <f>ROUND(C32/B32*100,2)</f>
        <v>15.42</v>
      </c>
      <c r="P32" s="383">
        <f t="shared" si="2"/>
        <v>8.49</v>
      </c>
      <c r="Q32" s="391">
        <f>ROUND((C32+F32)/B32*100,2)</f>
        <v>23.91</v>
      </c>
    </row>
    <row r="33" spans="1:17" ht="18.75" customHeight="1">
      <c r="A33" s="405" t="s">
        <v>527</v>
      </c>
      <c r="B33" s="406"/>
      <c r="C33" s="407"/>
      <c r="D33" s="407"/>
      <c r="E33" s="407"/>
      <c r="F33" s="407"/>
      <c r="G33" s="407"/>
      <c r="H33" s="407"/>
      <c r="I33" s="407"/>
      <c r="J33" s="408"/>
      <c r="K33" s="409">
        <f>E33-H33</f>
        <v>0</v>
      </c>
      <c r="L33" s="407"/>
      <c r="M33" s="408"/>
      <c r="N33" s="410"/>
      <c r="O33" s="410"/>
      <c r="P33" s="411" t="e">
        <f t="shared" si="2"/>
        <v>#DIV/0!</v>
      </c>
      <c r="Q33" s="410"/>
    </row>
    <row r="34" spans="1:17" ht="25.5" customHeight="1">
      <c r="A34" s="247"/>
      <c r="P34" s="345"/>
      <c r="Q34" s="328" t="s">
        <v>653</v>
      </c>
    </row>
  </sheetData>
  <mergeCells count="74">
    <mergeCell ref="N32:N33"/>
    <mergeCell ref="O32:O33"/>
    <mergeCell ref="P32:P33"/>
    <mergeCell ref="Q32:Q33"/>
    <mergeCell ref="H32:H33"/>
    <mergeCell ref="I32:I33"/>
    <mergeCell ref="J32:J33"/>
    <mergeCell ref="K32:K33"/>
    <mergeCell ref="L32:L33"/>
    <mergeCell ref="M32:M33"/>
    <mergeCell ref="N30:N31"/>
    <mergeCell ref="O30:O31"/>
    <mergeCell ref="P30:P31"/>
    <mergeCell ref="Q30:Q31"/>
    <mergeCell ref="B32:B33"/>
    <mergeCell ref="C32:C33"/>
    <mergeCell ref="D32:D33"/>
    <mergeCell ref="E32:E33"/>
    <mergeCell ref="F32:F33"/>
    <mergeCell ref="G32:G33"/>
    <mergeCell ref="H30:H31"/>
    <mergeCell ref="I30:I31"/>
    <mergeCell ref="J30:J31"/>
    <mergeCell ref="K30:K31"/>
    <mergeCell ref="L30:L31"/>
    <mergeCell ref="M30:M31"/>
    <mergeCell ref="N28:N29"/>
    <mergeCell ref="O28:O29"/>
    <mergeCell ref="P28:P29"/>
    <mergeCell ref="Q28:Q29"/>
    <mergeCell ref="B30:B31"/>
    <mergeCell ref="C30:C31"/>
    <mergeCell ref="D30:D31"/>
    <mergeCell ref="E30:E31"/>
    <mergeCell ref="F30:F31"/>
    <mergeCell ref="G30:G31"/>
    <mergeCell ref="H28:H29"/>
    <mergeCell ref="I28:I29"/>
    <mergeCell ref="J28:J29"/>
    <mergeCell ref="K28:K29"/>
    <mergeCell ref="L28:L29"/>
    <mergeCell ref="M28:M29"/>
    <mergeCell ref="N26:N27"/>
    <mergeCell ref="O26:O27"/>
    <mergeCell ref="P26:P27"/>
    <mergeCell ref="Q26:Q27"/>
    <mergeCell ref="B28:B29"/>
    <mergeCell ref="C28:C29"/>
    <mergeCell ref="D28:D29"/>
    <mergeCell ref="E28:E29"/>
    <mergeCell ref="F28:F29"/>
    <mergeCell ref="G28:G29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P16:Q16"/>
    <mergeCell ref="A17:A18"/>
    <mergeCell ref="C17:E17"/>
    <mergeCell ref="F17:H17"/>
    <mergeCell ref="I17:K17"/>
    <mergeCell ref="M17:M18"/>
    <mergeCell ref="N17:N18"/>
    <mergeCell ref="O17:O18"/>
    <mergeCell ref="P17:P18"/>
    <mergeCell ref="Q17:Q18"/>
  </mergeCells>
  <phoneticPr fontId="3"/>
  <conditionalFormatting sqref="J13">
    <cfRule type="containsBlanks" dxfId="87" priority="4">
      <formula>LEN(TRIM(J13))=0</formula>
    </cfRule>
  </conditionalFormatting>
  <conditionalFormatting sqref="B32">
    <cfRule type="containsBlanks" dxfId="86" priority="3">
      <formula>LEN(TRIM(B32))=0</formula>
    </cfRule>
  </conditionalFormatting>
  <conditionalFormatting sqref="C32:I32">
    <cfRule type="containsBlanks" dxfId="85" priority="2">
      <formula>LEN(TRIM(C32))=0</formula>
    </cfRule>
  </conditionalFormatting>
  <conditionalFormatting sqref="L32">
    <cfRule type="containsBlanks" dxfId="84" priority="1">
      <formula>LEN(TRIM(L32))=0</formula>
    </cfRule>
  </conditionalFormatting>
  <pageMargins left="0.78740157480314965" right="0.78740157480314965" top="0.39370078740157483" bottom="0.39370078740157483" header="0.51181102362204722" footer="0.51181102362204722"/>
  <pageSetup paperSize="9" scale="89" orientation="portrait" r:id="rId1"/>
  <colBreaks count="1" manualBreakCount="1">
    <brk id="8" max="33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AD3D-15DF-4627-A9D9-64D2758943CA}">
  <dimension ref="A1:U42"/>
  <sheetViews>
    <sheetView showGridLines="0" view="pageBreakPreview" zoomScaleNormal="100" zoomScaleSheetLayoutView="100" workbookViewId="0"/>
  </sheetViews>
  <sheetFormatPr defaultRowHeight="12"/>
  <cols>
    <col min="1" max="1" width="32.125" style="245" customWidth="1"/>
    <col min="2" max="2" width="17.375" style="245" customWidth="1"/>
    <col min="3" max="4" width="17" style="245" customWidth="1"/>
    <col min="5" max="5" width="32.125" style="245" customWidth="1"/>
    <col min="6" max="8" width="17" style="245" customWidth="1"/>
    <col min="9" max="20" width="6.125" style="245" customWidth="1"/>
    <col min="21" max="256" width="9" style="245"/>
    <col min="257" max="257" width="32.125" style="245" customWidth="1"/>
    <col min="258" max="258" width="17.375" style="245" customWidth="1"/>
    <col min="259" max="260" width="17" style="245" customWidth="1"/>
    <col min="261" max="261" width="32.125" style="245" customWidth="1"/>
    <col min="262" max="264" width="17" style="245" customWidth="1"/>
    <col min="265" max="276" width="6.125" style="245" customWidth="1"/>
    <col min="277" max="512" width="9" style="245"/>
    <col min="513" max="513" width="32.125" style="245" customWidth="1"/>
    <col min="514" max="514" width="17.375" style="245" customWidth="1"/>
    <col min="515" max="516" width="17" style="245" customWidth="1"/>
    <col min="517" max="517" width="32.125" style="245" customWidth="1"/>
    <col min="518" max="520" width="17" style="245" customWidth="1"/>
    <col min="521" max="532" width="6.125" style="245" customWidth="1"/>
    <col min="533" max="768" width="9" style="245"/>
    <col min="769" max="769" width="32.125" style="245" customWidth="1"/>
    <col min="770" max="770" width="17.375" style="245" customWidth="1"/>
    <col min="771" max="772" width="17" style="245" customWidth="1"/>
    <col min="773" max="773" width="32.125" style="245" customWidth="1"/>
    <col min="774" max="776" width="17" style="245" customWidth="1"/>
    <col min="777" max="788" width="6.125" style="245" customWidth="1"/>
    <col min="789" max="1024" width="9" style="245"/>
    <col min="1025" max="1025" width="32.125" style="245" customWidth="1"/>
    <col min="1026" max="1026" width="17.375" style="245" customWidth="1"/>
    <col min="1027" max="1028" width="17" style="245" customWidth="1"/>
    <col min="1029" max="1029" width="32.125" style="245" customWidth="1"/>
    <col min="1030" max="1032" width="17" style="245" customWidth="1"/>
    <col min="1033" max="1044" width="6.125" style="245" customWidth="1"/>
    <col min="1045" max="1280" width="9" style="245"/>
    <col min="1281" max="1281" width="32.125" style="245" customWidth="1"/>
    <col min="1282" max="1282" width="17.375" style="245" customWidth="1"/>
    <col min="1283" max="1284" width="17" style="245" customWidth="1"/>
    <col min="1285" max="1285" width="32.125" style="245" customWidth="1"/>
    <col min="1286" max="1288" width="17" style="245" customWidth="1"/>
    <col min="1289" max="1300" width="6.125" style="245" customWidth="1"/>
    <col min="1301" max="1536" width="9" style="245"/>
    <col min="1537" max="1537" width="32.125" style="245" customWidth="1"/>
    <col min="1538" max="1538" width="17.375" style="245" customWidth="1"/>
    <col min="1539" max="1540" width="17" style="245" customWidth="1"/>
    <col min="1541" max="1541" width="32.125" style="245" customWidth="1"/>
    <col min="1542" max="1544" width="17" style="245" customWidth="1"/>
    <col min="1545" max="1556" width="6.125" style="245" customWidth="1"/>
    <col min="1557" max="1792" width="9" style="245"/>
    <col min="1793" max="1793" width="32.125" style="245" customWidth="1"/>
    <col min="1794" max="1794" width="17.375" style="245" customWidth="1"/>
    <col min="1795" max="1796" width="17" style="245" customWidth="1"/>
    <col min="1797" max="1797" width="32.125" style="245" customWidth="1"/>
    <col min="1798" max="1800" width="17" style="245" customWidth="1"/>
    <col min="1801" max="1812" width="6.125" style="245" customWidth="1"/>
    <col min="1813" max="2048" width="9" style="245"/>
    <col min="2049" max="2049" width="32.125" style="245" customWidth="1"/>
    <col min="2050" max="2050" width="17.375" style="245" customWidth="1"/>
    <col min="2051" max="2052" width="17" style="245" customWidth="1"/>
    <col min="2053" max="2053" width="32.125" style="245" customWidth="1"/>
    <col min="2054" max="2056" width="17" style="245" customWidth="1"/>
    <col min="2057" max="2068" width="6.125" style="245" customWidth="1"/>
    <col min="2069" max="2304" width="9" style="245"/>
    <col min="2305" max="2305" width="32.125" style="245" customWidth="1"/>
    <col min="2306" max="2306" width="17.375" style="245" customWidth="1"/>
    <col min="2307" max="2308" width="17" style="245" customWidth="1"/>
    <col min="2309" max="2309" width="32.125" style="245" customWidth="1"/>
    <col min="2310" max="2312" width="17" style="245" customWidth="1"/>
    <col min="2313" max="2324" width="6.125" style="245" customWidth="1"/>
    <col min="2325" max="2560" width="9" style="245"/>
    <col min="2561" max="2561" width="32.125" style="245" customWidth="1"/>
    <col min="2562" max="2562" width="17.375" style="245" customWidth="1"/>
    <col min="2563" max="2564" width="17" style="245" customWidth="1"/>
    <col min="2565" max="2565" width="32.125" style="245" customWidth="1"/>
    <col min="2566" max="2568" width="17" style="245" customWidth="1"/>
    <col min="2569" max="2580" width="6.125" style="245" customWidth="1"/>
    <col min="2581" max="2816" width="9" style="245"/>
    <col min="2817" max="2817" width="32.125" style="245" customWidth="1"/>
    <col min="2818" max="2818" width="17.375" style="245" customWidth="1"/>
    <col min="2819" max="2820" width="17" style="245" customWidth="1"/>
    <col min="2821" max="2821" width="32.125" style="245" customWidth="1"/>
    <col min="2822" max="2824" width="17" style="245" customWidth="1"/>
    <col min="2825" max="2836" width="6.125" style="245" customWidth="1"/>
    <col min="2837" max="3072" width="9" style="245"/>
    <col min="3073" max="3073" width="32.125" style="245" customWidth="1"/>
    <col min="3074" max="3074" width="17.375" style="245" customWidth="1"/>
    <col min="3075" max="3076" width="17" style="245" customWidth="1"/>
    <col min="3077" max="3077" width="32.125" style="245" customWidth="1"/>
    <col min="3078" max="3080" width="17" style="245" customWidth="1"/>
    <col min="3081" max="3092" width="6.125" style="245" customWidth="1"/>
    <col min="3093" max="3328" width="9" style="245"/>
    <col min="3329" max="3329" width="32.125" style="245" customWidth="1"/>
    <col min="3330" max="3330" width="17.375" style="245" customWidth="1"/>
    <col min="3331" max="3332" width="17" style="245" customWidth="1"/>
    <col min="3333" max="3333" width="32.125" style="245" customWidth="1"/>
    <col min="3334" max="3336" width="17" style="245" customWidth="1"/>
    <col min="3337" max="3348" width="6.125" style="245" customWidth="1"/>
    <col min="3349" max="3584" width="9" style="245"/>
    <col min="3585" max="3585" width="32.125" style="245" customWidth="1"/>
    <col min="3586" max="3586" width="17.375" style="245" customWidth="1"/>
    <col min="3587" max="3588" width="17" style="245" customWidth="1"/>
    <col min="3589" max="3589" width="32.125" style="245" customWidth="1"/>
    <col min="3590" max="3592" width="17" style="245" customWidth="1"/>
    <col min="3593" max="3604" width="6.125" style="245" customWidth="1"/>
    <col min="3605" max="3840" width="9" style="245"/>
    <col min="3841" max="3841" width="32.125" style="245" customWidth="1"/>
    <col min="3842" max="3842" width="17.375" style="245" customWidth="1"/>
    <col min="3843" max="3844" width="17" style="245" customWidth="1"/>
    <col min="3845" max="3845" width="32.125" style="245" customWidth="1"/>
    <col min="3846" max="3848" width="17" style="245" customWidth="1"/>
    <col min="3849" max="3860" width="6.125" style="245" customWidth="1"/>
    <col min="3861" max="4096" width="9" style="245"/>
    <col min="4097" max="4097" width="32.125" style="245" customWidth="1"/>
    <col min="4098" max="4098" width="17.375" style="245" customWidth="1"/>
    <col min="4099" max="4100" width="17" style="245" customWidth="1"/>
    <col min="4101" max="4101" width="32.125" style="245" customWidth="1"/>
    <col min="4102" max="4104" width="17" style="245" customWidth="1"/>
    <col min="4105" max="4116" width="6.125" style="245" customWidth="1"/>
    <col min="4117" max="4352" width="9" style="245"/>
    <col min="4353" max="4353" width="32.125" style="245" customWidth="1"/>
    <col min="4354" max="4354" width="17.375" style="245" customWidth="1"/>
    <col min="4355" max="4356" width="17" style="245" customWidth="1"/>
    <col min="4357" max="4357" width="32.125" style="245" customWidth="1"/>
    <col min="4358" max="4360" width="17" style="245" customWidth="1"/>
    <col min="4361" max="4372" width="6.125" style="245" customWidth="1"/>
    <col min="4373" max="4608" width="9" style="245"/>
    <col min="4609" max="4609" width="32.125" style="245" customWidth="1"/>
    <col min="4610" max="4610" width="17.375" style="245" customWidth="1"/>
    <col min="4611" max="4612" width="17" style="245" customWidth="1"/>
    <col min="4613" max="4613" width="32.125" style="245" customWidth="1"/>
    <col min="4614" max="4616" width="17" style="245" customWidth="1"/>
    <col min="4617" max="4628" width="6.125" style="245" customWidth="1"/>
    <col min="4629" max="4864" width="9" style="245"/>
    <col min="4865" max="4865" width="32.125" style="245" customWidth="1"/>
    <col min="4866" max="4866" width="17.375" style="245" customWidth="1"/>
    <col min="4867" max="4868" width="17" style="245" customWidth="1"/>
    <col min="4869" max="4869" width="32.125" style="245" customWidth="1"/>
    <col min="4870" max="4872" width="17" style="245" customWidth="1"/>
    <col min="4873" max="4884" width="6.125" style="245" customWidth="1"/>
    <col min="4885" max="5120" width="9" style="245"/>
    <col min="5121" max="5121" width="32.125" style="245" customWidth="1"/>
    <col min="5122" max="5122" width="17.375" style="245" customWidth="1"/>
    <col min="5123" max="5124" width="17" style="245" customWidth="1"/>
    <col min="5125" max="5125" width="32.125" style="245" customWidth="1"/>
    <col min="5126" max="5128" width="17" style="245" customWidth="1"/>
    <col min="5129" max="5140" width="6.125" style="245" customWidth="1"/>
    <col min="5141" max="5376" width="9" style="245"/>
    <col min="5377" max="5377" width="32.125" style="245" customWidth="1"/>
    <col min="5378" max="5378" width="17.375" style="245" customWidth="1"/>
    <col min="5379" max="5380" width="17" style="245" customWidth="1"/>
    <col min="5381" max="5381" width="32.125" style="245" customWidth="1"/>
    <col min="5382" max="5384" width="17" style="245" customWidth="1"/>
    <col min="5385" max="5396" width="6.125" style="245" customWidth="1"/>
    <col min="5397" max="5632" width="9" style="245"/>
    <col min="5633" max="5633" width="32.125" style="245" customWidth="1"/>
    <col min="5634" max="5634" width="17.375" style="245" customWidth="1"/>
    <col min="5635" max="5636" width="17" style="245" customWidth="1"/>
    <col min="5637" max="5637" width="32.125" style="245" customWidth="1"/>
    <col min="5638" max="5640" width="17" style="245" customWidth="1"/>
    <col min="5641" max="5652" width="6.125" style="245" customWidth="1"/>
    <col min="5653" max="5888" width="9" style="245"/>
    <col min="5889" max="5889" width="32.125" style="245" customWidth="1"/>
    <col min="5890" max="5890" width="17.375" style="245" customWidth="1"/>
    <col min="5891" max="5892" width="17" style="245" customWidth="1"/>
    <col min="5893" max="5893" width="32.125" style="245" customWidth="1"/>
    <col min="5894" max="5896" width="17" style="245" customWidth="1"/>
    <col min="5897" max="5908" width="6.125" style="245" customWidth="1"/>
    <col min="5909" max="6144" width="9" style="245"/>
    <col min="6145" max="6145" width="32.125" style="245" customWidth="1"/>
    <col min="6146" max="6146" width="17.375" style="245" customWidth="1"/>
    <col min="6147" max="6148" width="17" style="245" customWidth="1"/>
    <col min="6149" max="6149" width="32.125" style="245" customWidth="1"/>
    <col min="6150" max="6152" width="17" style="245" customWidth="1"/>
    <col min="6153" max="6164" width="6.125" style="245" customWidth="1"/>
    <col min="6165" max="6400" width="9" style="245"/>
    <col min="6401" max="6401" width="32.125" style="245" customWidth="1"/>
    <col min="6402" max="6402" width="17.375" style="245" customWidth="1"/>
    <col min="6403" max="6404" width="17" style="245" customWidth="1"/>
    <col min="6405" max="6405" width="32.125" style="245" customWidth="1"/>
    <col min="6406" max="6408" width="17" style="245" customWidth="1"/>
    <col min="6409" max="6420" width="6.125" style="245" customWidth="1"/>
    <col min="6421" max="6656" width="9" style="245"/>
    <col min="6657" max="6657" width="32.125" style="245" customWidth="1"/>
    <col min="6658" max="6658" width="17.375" style="245" customWidth="1"/>
    <col min="6659" max="6660" width="17" style="245" customWidth="1"/>
    <col min="6661" max="6661" width="32.125" style="245" customWidth="1"/>
    <col min="6662" max="6664" width="17" style="245" customWidth="1"/>
    <col min="6665" max="6676" width="6.125" style="245" customWidth="1"/>
    <col min="6677" max="6912" width="9" style="245"/>
    <col min="6913" max="6913" width="32.125" style="245" customWidth="1"/>
    <col min="6914" max="6914" width="17.375" style="245" customWidth="1"/>
    <col min="6915" max="6916" width="17" style="245" customWidth="1"/>
    <col min="6917" max="6917" width="32.125" style="245" customWidth="1"/>
    <col min="6918" max="6920" width="17" style="245" customWidth="1"/>
    <col min="6921" max="6932" width="6.125" style="245" customWidth="1"/>
    <col min="6933" max="7168" width="9" style="245"/>
    <col min="7169" max="7169" width="32.125" style="245" customWidth="1"/>
    <col min="7170" max="7170" width="17.375" style="245" customWidth="1"/>
    <col min="7171" max="7172" width="17" style="245" customWidth="1"/>
    <col min="7173" max="7173" width="32.125" style="245" customWidth="1"/>
    <col min="7174" max="7176" width="17" style="245" customWidth="1"/>
    <col min="7177" max="7188" width="6.125" style="245" customWidth="1"/>
    <col min="7189" max="7424" width="9" style="245"/>
    <col min="7425" max="7425" width="32.125" style="245" customWidth="1"/>
    <col min="7426" max="7426" width="17.375" style="245" customWidth="1"/>
    <col min="7427" max="7428" width="17" style="245" customWidth="1"/>
    <col min="7429" max="7429" width="32.125" style="245" customWidth="1"/>
    <col min="7430" max="7432" width="17" style="245" customWidth="1"/>
    <col min="7433" max="7444" width="6.125" style="245" customWidth="1"/>
    <col min="7445" max="7680" width="9" style="245"/>
    <col min="7681" max="7681" width="32.125" style="245" customWidth="1"/>
    <col min="7682" max="7682" width="17.375" style="245" customWidth="1"/>
    <col min="7683" max="7684" width="17" style="245" customWidth="1"/>
    <col min="7685" max="7685" width="32.125" style="245" customWidth="1"/>
    <col min="7686" max="7688" width="17" style="245" customWidth="1"/>
    <col min="7689" max="7700" width="6.125" style="245" customWidth="1"/>
    <col min="7701" max="7936" width="9" style="245"/>
    <col min="7937" max="7937" width="32.125" style="245" customWidth="1"/>
    <col min="7938" max="7938" width="17.375" style="245" customWidth="1"/>
    <col min="7939" max="7940" width="17" style="245" customWidth="1"/>
    <col min="7941" max="7941" width="32.125" style="245" customWidth="1"/>
    <col min="7942" max="7944" width="17" style="245" customWidth="1"/>
    <col min="7945" max="7956" width="6.125" style="245" customWidth="1"/>
    <col min="7957" max="8192" width="9" style="245"/>
    <col min="8193" max="8193" width="32.125" style="245" customWidth="1"/>
    <col min="8194" max="8194" width="17.375" style="245" customWidth="1"/>
    <col min="8195" max="8196" width="17" style="245" customWidth="1"/>
    <col min="8197" max="8197" width="32.125" style="245" customWidth="1"/>
    <col min="8198" max="8200" width="17" style="245" customWidth="1"/>
    <col min="8201" max="8212" width="6.125" style="245" customWidth="1"/>
    <col min="8213" max="8448" width="9" style="245"/>
    <col min="8449" max="8449" width="32.125" style="245" customWidth="1"/>
    <col min="8450" max="8450" width="17.375" style="245" customWidth="1"/>
    <col min="8451" max="8452" width="17" style="245" customWidth="1"/>
    <col min="8453" max="8453" width="32.125" style="245" customWidth="1"/>
    <col min="8454" max="8456" width="17" style="245" customWidth="1"/>
    <col min="8457" max="8468" width="6.125" style="245" customWidth="1"/>
    <col min="8469" max="8704" width="9" style="245"/>
    <col min="8705" max="8705" width="32.125" style="245" customWidth="1"/>
    <col min="8706" max="8706" width="17.375" style="245" customWidth="1"/>
    <col min="8707" max="8708" width="17" style="245" customWidth="1"/>
    <col min="8709" max="8709" width="32.125" style="245" customWidth="1"/>
    <col min="8710" max="8712" width="17" style="245" customWidth="1"/>
    <col min="8713" max="8724" width="6.125" style="245" customWidth="1"/>
    <col min="8725" max="8960" width="9" style="245"/>
    <col min="8961" max="8961" width="32.125" style="245" customWidth="1"/>
    <col min="8962" max="8962" width="17.375" style="245" customWidth="1"/>
    <col min="8963" max="8964" width="17" style="245" customWidth="1"/>
    <col min="8965" max="8965" width="32.125" style="245" customWidth="1"/>
    <col min="8966" max="8968" width="17" style="245" customWidth="1"/>
    <col min="8969" max="8980" width="6.125" style="245" customWidth="1"/>
    <col min="8981" max="9216" width="9" style="245"/>
    <col min="9217" max="9217" width="32.125" style="245" customWidth="1"/>
    <col min="9218" max="9218" width="17.375" style="245" customWidth="1"/>
    <col min="9219" max="9220" width="17" style="245" customWidth="1"/>
    <col min="9221" max="9221" width="32.125" style="245" customWidth="1"/>
    <col min="9222" max="9224" width="17" style="245" customWidth="1"/>
    <col min="9225" max="9236" width="6.125" style="245" customWidth="1"/>
    <col min="9237" max="9472" width="9" style="245"/>
    <col min="9473" max="9473" width="32.125" style="245" customWidth="1"/>
    <col min="9474" max="9474" width="17.375" style="245" customWidth="1"/>
    <col min="9475" max="9476" width="17" style="245" customWidth="1"/>
    <col min="9477" max="9477" width="32.125" style="245" customWidth="1"/>
    <col min="9478" max="9480" width="17" style="245" customWidth="1"/>
    <col min="9481" max="9492" width="6.125" style="245" customWidth="1"/>
    <col min="9493" max="9728" width="9" style="245"/>
    <col min="9729" max="9729" width="32.125" style="245" customWidth="1"/>
    <col min="9730" max="9730" width="17.375" style="245" customWidth="1"/>
    <col min="9731" max="9732" width="17" style="245" customWidth="1"/>
    <col min="9733" max="9733" width="32.125" style="245" customWidth="1"/>
    <col min="9734" max="9736" width="17" style="245" customWidth="1"/>
    <col min="9737" max="9748" width="6.125" style="245" customWidth="1"/>
    <col min="9749" max="9984" width="9" style="245"/>
    <col min="9985" max="9985" width="32.125" style="245" customWidth="1"/>
    <col min="9986" max="9986" width="17.375" style="245" customWidth="1"/>
    <col min="9987" max="9988" width="17" style="245" customWidth="1"/>
    <col min="9989" max="9989" width="32.125" style="245" customWidth="1"/>
    <col min="9990" max="9992" width="17" style="245" customWidth="1"/>
    <col min="9993" max="10004" width="6.125" style="245" customWidth="1"/>
    <col min="10005" max="10240" width="9" style="245"/>
    <col min="10241" max="10241" width="32.125" style="245" customWidth="1"/>
    <col min="10242" max="10242" width="17.375" style="245" customWidth="1"/>
    <col min="10243" max="10244" width="17" style="245" customWidth="1"/>
    <col min="10245" max="10245" width="32.125" style="245" customWidth="1"/>
    <col min="10246" max="10248" width="17" style="245" customWidth="1"/>
    <col min="10249" max="10260" width="6.125" style="245" customWidth="1"/>
    <col min="10261" max="10496" width="9" style="245"/>
    <col min="10497" max="10497" width="32.125" style="245" customWidth="1"/>
    <col min="10498" max="10498" width="17.375" style="245" customWidth="1"/>
    <col min="10499" max="10500" width="17" style="245" customWidth="1"/>
    <col min="10501" max="10501" width="32.125" style="245" customWidth="1"/>
    <col min="10502" max="10504" width="17" style="245" customWidth="1"/>
    <col min="10505" max="10516" width="6.125" style="245" customWidth="1"/>
    <col min="10517" max="10752" width="9" style="245"/>
    <col min="10753" max="10753" width="32.125" style="245" customWidth="1"/>
    <col min="10754" max="10754" width="17.375" style="245" customWidth="1"/>
    <col min="10755" max="10756" width="17" style="245" customWidth="1"/>
    <col min="10757" max="10757" width="32.125" style="245" customWidth="1"/>
    <col min="10758" max="10760" width="17" style="245" customWidth="1"/>
    <col min="10761" max="10772" width="6.125" style="245" customWidth="1"/>
    <col min="10773" max="11008" width="9" style="245"/>
    <col min="11009" max="11009" width="32.125" style="245" customWidth="1"/>
    <col min="11010" max="11010" width="17.375" style="245" customWidth="1"/>
    <col min="11011" max="11012" width="17" style="245" customWidth="1"/>
    <col min="11013" max="11013" width="32.125" style="245" customWidth="1"/>
    <col min="11014" max="11016" width="17" style="245" customWidth="1"/>
    <col min="11017" max="11028" width="6.125" style="245" customWidth="1"/>
    <col min="11029" max="11264" width="9" style="245"/>
    <col min="11265" max="11265" width="32.125" style="245" customWidth="1"/>
    <col min="11266" max="11266" width="17.375" style="245" customWidth="1"/>
    <col min="11267" max="11268" width="17" style="245" customWidth="1"/>
    <col min="11269" max="11269" width="32.125" style="245" customWidth="1"/>
    <col min="11270" max="11272" width="17" style="245" customWidth="1"/>
    <col min="11273" max="11284" width="6.125" style="245" customWidth="1"/>
    <col min="11285" max="11520" width="9" style="245"/>
    <col min="11521" max="11521" width="32.125" style="245" customWidth="1"/>
    <col min="11522" max="11522" width="17.375" style="245" customWidth="1"/>
    <col min="11523" max="11524" width="17" style="245" customWidth="1"/>
    <col min="11525" max="11525" width="32.125" style="245" customWidth="1"/>
    <col min="11526" max="11528" width="17" style="245" customWidth="1"/>
    <col min="11529" max="11540" width="6.125" style="245" customWidth="1"/>
    <col min="11541" max="11776" width="9" style="245"/>
    <col min="11777" max="11777" width="32.125" style="245" customWidth="1"/>
    <col min="11778" max="11778" width="17.375" style="245" customWidth="1"/>
    <col min="11779" max="11780" width="17" style="245" customWidth="1"/>
    <col min="11781" max="11781" width="32.125" style="245" customWidth="1"/>
    <col min="11782" max="11784" width="17" style="245" customWidth="1"/>
    <col min="11785" max="11796" width="6.125" style="245" customWidth="1"/>
    <col min="11797" max="12032" width="9" style="245"/>
    <col min="12033" max="12033" width="32.125" style="245" customWidth="1"/>
    <col min="12034" max="12034" width="17.375" style="245" customWidth="1"/>
    <col min="12035" max="12036" width="17" style="245" customWidth="1"/>
    <col min="12037" max="12037" width="32.125" style="245" customWidth="1"/>
    <col min="12038" max="12040" width="17" style="245" customWidth="1"/>
    <col min="12041" max="12052" width="6.125" style="245" customWidth="1"/>
    <col min="12053" max="12288" width="9" style="245"/>
    <col min="12289" max="12289" width="32.125" style="245" customWidth="1"/>
    <col min="12290" max="12290" width="17.375" style="245" customWidth="1"/>
    <col min="12291" max="12292" width="17" style="245" customWidth="1"/>
    <col min="12293" max="12293" width="32.125" style="245" customWidth="1"/>
    <col min="12294" max="12296" width="17" style="245" customWidth="1"/>
    <col min="12297" max="12308" width="6.125" style="245" customWidth="1"/>
    <col min="12309" max="12544" width="9" style="245"/>
    <col min="12545" max="12545" width="32.125" style="245" customWidth="1"/>
    <col min="12546" max="12546" width="17.375" style="245" customWidth="1"/>
    <col min="12547" max="12548" width="17" style="245" customWidth="1"/>
    <col min="12549" max="12549" width="32.125" style="245" customWidth="1"/>
    <col min="12550" max="12552" width="17" style="245" customWidth="1"/>
    <col min="12553" max="12564" width="6.125" style="245" customWidth="1"/>
    <col min="12565" max="12800" width="9" style="245"/>
    <col min="12801" max="12801" width="32.125" style="245" customWidth="1"/>
    <col min="12802" max="12802" width="17.375" style="245" customWidth="1"/>
    <col min="12803" max="12804" width="17" style="245" customWidth="1"/>
    <col min="12805" max="12805" width="32.125" style="245" customWidth="1"/>
    <col min="12806" max="12808" width="17" style="245" customWidth="1"/>
    <col min="12809" max="12820" width="6.125" style="245" customWidth="1"/>
    <col min="12821" max="13056" width="9" style="245"/>
    <col min="13057" max="13057" width="32.125" style="245" customWidth="1"/>
    <col min="13058" max="13058" width="17.375" style="245" customWidth="1"/>
    <col min="13059" max="13060" width="17" style="245" customWidth="1"/>
    <col min="13061" max="13061" width="32.125" style="245" customWidth="1"/>
    <col min="13062" max="13064" width="17" style="245" customWidth="1"/>
    <col min="13065" max="13076" width="6.125" style="245" customWidth="1"/>
    <col min="13077" max="13312" width="9" style="245"/>
    <col min="13313" max="13313" width="32.125" style="245" customWidth="1"/>
    <col min="13314" max="13314" width="17.375" style="245" customWidth="1"/>
    <col min="13315" max="13316" width="17" style="245" customWidth="1"/>
    <col min="13317" max="13317" width="32.125" style="245" customWidth="1"/>
    <col min="13318" max="13320" width="17" style="245" customWidth="1"/>
    <col min="13321" max="13332" width="6.125" style="245" customWidth="1"/>
    <col min="13333" max="13568" width="9" style="245"/>
    <col min="13569" max="13569" width="32.125" style="245" customWidth="1"/>
    <col min="13570" max="13570" width="17.375" style="245" customWidth="1"/>
    <col min="13571" max="13572" width="17" style="245" customWidth="1"/>
    <col min="13573" max="13573" width="32.125" style="245" customWidth="1"/>
    <col min="13574" max="13576" width="17" style="245" customWidth="1"/>
    <col min="13577" max="13588" width="6.125" style="245" customWidth="1"/>
    <col min="13589" max="13824" width="9" style="245"/>
    <col min="13825" max="13825" width="32.125" style="245" customWidth="1"/>
    <col min="13826" max="13826" width="17.375" style="245" customWidth="1"/>
    <col min="13827" max="13828" width="17" style="245" customWidth="1"/>
    <col min="13829" max="13829" width="32.125" style="245" customWidth="1"/>
    <col min="13830" max="13832" width="17" style="245" customWidth="1"/>
    <col min="13833" max="13844" width="6.125" style="245" customWidth="1"/>
    <col min="13845" max="14080" width="9" style="245"/>
    <col min="14081" max="14081" width="32.125" style="245" customWidth="1"/>
    <col min="14082" max="14082" width="17.375" style="245" customWidth="1"/>
    <col min="14083" max="14084" width="17" style="245" customWidth="1"/>
    <col min="14085" max="14085" width="32.125" style="245" customWidth="1"/>
    <col min="14086" max="14088" width="17" style="245" customWidth="1"/>
    <col min="14089" max="14100" width="6.125" style="245" customWidth="1"/>
    <col min="14101" max="14336" width="9" style="245"/>
    <col min="14337" max="14337" width="32.125" style="245" customWidth="1"/>
    <col min="14338" max="14338" width="17.375" style="245" customWidth="1"/>
    <col min="14339" max="14340" width="17" style="245" customWidth="1"/>
    <col min="14341" max="14341" width="32.125" style="245" customWidth="1"/>
    <col min="14342" max="14344" width="17" style="245" customWidth="1"/>
    <col min="14345" max="14356" width="6.125" style="245" customWidth="1"/>
    <col min="14357" max="14592" width="9" style="245"/>
    <col min="14593" max="14593" width="32.125" style="245" customWidth="1"/>
    <col min="14594" max="14594" width="17.375" style="245" customWidth="1"/>
    <col min="14595" max="14596" width="17" style="245" customWidth="1"/>
    <col min="14597" max="14597" width="32.125" style="245" customWidth="1"/>
    <col min="14598" max="14600" width="17" style="245" customWidth="1"/>
    <col min="14601" max="14612" width="6.125" style="245" customWidth="1"/>
    <col min="14613" max="14848" width="9" style="245"/>
    <col min="14849" max="14849" width="32.125" style="245" customWidth="1"/>
    <col min="14850" max="14850" width="17.375" style="245" customWidth="1"/>
    <col min="14851" max="14852" width="17" style="245" customWidth="1"/>
    <col min="14853" max="14853" width="32.125" style="245" customWidth="1"/>
    <col min="14854" max="14856" width="17" style="245" customWidth="1"/>
    <col min="14857" max="14868" width="6.125" style="245" customWidth="1"/>
    <col min="14869" max="15104" width="9" style="245"/>
    <col min="15105" max="15105" width="32.125" style="245" customWidth="1"/>
    <col min="15106" max="15106" width="17.375" style="245" customWidth="1"/>
    <col min="15107" max="15108" width="17" style="245" customWidth="1"/>
    <col min="15109" max="15109" width="32.125" style="245" customWidth="1"/>
    <col min="15110" max="15112" width="17" style="245" customWidth="1"/>
    <col min="15113" max="15124" width="6.125" style="245" customWidth="1"/>
    <col min="15125" max="15360" width="9" style="245"/>
    <col min="15361" max="15361" width="32.125" style="245" customWidth="1"/>
    <col min="15362" max="15362" width="17.375" style="245" customWidth="1"/>
    <col min="15363" max="15364" width="17" style="245" customWidth="1"/>
    <col min="15365" max="15365" width="32.125" style="245" customWidth="1"/>
    <col min="15366" max="15368" width="17" style="245" customWidth="1"/>
    <col min="15369" max="15380" width="6.125" style="245" customWidth="1"/>
    <col min="15381" max="15616" width="9" style="245"/>
    <col min="15617" max="15617" width="32.125" style="245" customWidth="1"/>
    <col min="15618" max="15618" width="17.375" style="245" customWidth="1"/>
    <col min="15619" max="15620" width="17" style="245" customWidth="1"/>
    <col min="15621" max="15621" width="32.125" style="245" customWidth="1"/>
    <col min="15622" max="15624" width="17" style="245" customWidth="1"/>
    <col min="15625" max="15636" width="6.125" style="245" customWidth="1"/>
    <col min="15637" max="15872" width="9" style="245"/>
    <col min="15873" max="15873" width="32.125" style="245" customWidth="1"/>
    <col min="15874" max="15874" width="17.375" style="245" customWidth="1"/>
    <col min="15875" max="15876" width="17" style="245" customWidth="1"/>
    <col min="15877" max="15877" width="32.125" style="245" customWidth="1"/>
    <col min="15878" max="15880" width="17" style="245" customWidth="1"/>
    <col min="15881" max="15892" width="6.125" style="245" customWidth="1"/>
    <col min="15893" max="16128" width="9" style="245"/>
    <col min="16129" max="16129" width="32.125" style="245" customWidth="1"/>
    <col min="16130" max="16130" width="17.375" style="245" customWidth="1"/>
    <col min="16131" max="16132" width="17" style="245" customWidth="1"/>
    <col min="16133" max="16133" width="32.125" style="245" customWidth="1"/>
    <col min="16134" max="16136" width="17" style="245" customWidth="1"/>
    <col min="16137" max="16148" width="6.125" style="245" customWidth="1"/>
    <col min="16149" max="16384" width="9" style="245"/>
  </cols>
  <sheetData>
    <row r="1" spans="1:21" s="242" customFormat="1" ht="37.5" customHeight="1">
      <c r="A1" s="241" t="s">
        <v>654</v>
      </c>
      <c r="H1" s="243" t="s">
        <v>655</v>
      </c>
      <c r="U1" s="337"/>
    </row>
    <row r="2" spans="1:21" ht="18.75" customHeight="1">
      <c r="A2" s="244" t="s">
        <v>656</v>
      </c>
    </row>
    <row r="3" spans="1:21" ht="11.25" customHeight="1">
      <c r="A3" s="244"/>
    </row>
    <row r="4" spans="1:21" s="323" customFormat="1" ht="18.75" customHeight="1">
      <c r="A4" s="412" t="s">
        <v>657</v>
      </c>
      <c r="B4" s="413"/>
      <c r="C4" s="413"/>
      <c r="D4" s="413"/>
      <c r="E4" s="412" t="s">
        <v>658</v>
      </c>
      <c r="F4" s="414">
        <v>44105</v>
      </c>
      <c r="G4" s="414"/>
      <c r="H4" s="414"/>
      <c r="R4" s="415"/>
      <c r="S4" s="415"/>
      <c r="T4" s="415"/>
    </row>
    <row r="5" spans="1:21" s="422" customFormat="1" ht="17.25" customHeight="1">
      <c r="A5" s="416" t="s">
        <v>659</v>
      </c>
      <c r="B5" s="417" t="s">
        <v>34</v>
      </c>
      <c r="C5" s="417" t="s">
        <v>660</v>
      </c>
      <c r="D5" s="418" t="s">
        <v>661</v>
      </c>
      <c r="E5" s="419" t="s">
        <v>662</v>
      </c>
      <c r="F5" s="417" t="s">
        <v>34</v>
      </c>
      <c r="G5" s="417" t="s">
        <v>660</v>
      </c>
      <c r="H5" s="420" t="s">
        <v>661</v>
      </c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</row>
    <row r="6" spans="1:21" s="422" customFormat="1" ht="18" customHeight="1">
      <c r="A6" s="423" t="s">
        <v>663</v>
      </c>
      <c r="B6" s="424"/>
      <c r="C6" s="424"/>
      <c r="D6" s="425"/>
      <c r="E6" s="426" t="s">
        <v>664</v>
      </c>
      <c r="F6" s="424"/>
      <c r="G6" s="424"/>
      <c r="H6" s="427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</row>
    <row r="7" spans="1:21" s="422" customFormat="1" ht="22.5" customHeight="1">
      <c r="A7" s="429" t="s">
        <v>665</v>
      </c>
      <c r="B7" s="430">
        <f>SUM(C7:D7)</f>
        <v>53844</v>
      </c>
      <c r="C7" s="431">
        <v>51324</v>
      </c>
      <c r="D7" s="431">
        <v>2520</v>
      </c>
      <c r="E7" s="432" t="s">
        <v>666</v>
      </c>
      <c r="F7" s="430">
        <f>SUM(G7:H7)</f>
        <v>47648</v>
      </c>
      <c r="G7" s="431">
        <v>44363</v>
      </c>
      <c r="H7" s="431">
        <v>3285</v>
      </c>
      <c r="I7" s="433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</row>
    <row r="8" spans="1:21" s="422" customFormat="1" ht="22.5" customHeight="1">
      <c r="A8" s="435" t="s">
        <v>667</v>
      </c>
      <c r="B8" s="436">
        <f>SUM(C8:D8)</f>
        <v>38004</v>
      </c>
      <c r="C8" s="437">
        <v>36177</v>
      </c>
      <c r="D8" s="437">
        <v>1827</v>
      </c>
      <c r="E8" s="438" t="s">
        <v>668</v>
      </c>
      <c r="F8" s="436">
        <f>SUM(G8:H8)</f>
        <v>38004</v>
      </c>
      <c r="G8" s="437">
        <v>36177</v>
      </c>
      <c r="H8" s="437">
        <v>1827</v>
      </c>
      <c r="I8" s="433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</row>
    <row r="9" spans="1:21" s="422" customFormat="1" ht="21" customHeight="1">
      <c r="A9" s="435" t="s">
        <v>669</v>
      </c>
      <c r="B9" s="436">
        <f t="shared" ref="B9:B40" si="0">SUM(C9:D9)</f>
        <v>13657</v>
      </c>
      <c r="C9" s="437">
        <f>C10+C30</f>
        <v>13145</v>
      </c>
      <c r="D9" s="437">
        <f>D10+D30</f>
        <v>512</v>
      </c>
      <c r="E9" s="439" t="s">
        <v>670</v>
      </c>
      <c r="F9" s="436">
        <f t="shared" ref="F9:F29" si="1">SUM(G9:H9)</f>
        <v>7847</v>
      </c>
      <c r="G9" s="437">
        <f>6494</f>
        <v>6494</v>
      </c>
      <c r="H9" s="437">
        <v>1353</v>
      </c>
      <c r="I9" s="433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</row>
    <row r="10" spans="1:21" s="422" customFormat="1" ht="21" customHeight="1">
      <c r="A10" s="440" t="s">
        <v>671</v>
      </c>
      <c r="B10" s="441">
        <f t="shared" si="0"/>
        <v>9705</v>
      </c>
      <c r="C10" s="442">
        <f>SUM(C11:C29)</f>
        <v>9262</v>
      </c>
      <c r="D10" s="442">
        <f>SUM(D11:D29)</f>
        <v>443</v>
      </c>
      <c r="E10" s="443" t="s">
        <v>672</v>
      </c>
      <c r="F10" s="441">
        <f t="shared" si="1"/>
        <v>4539</v>
      </c>
      <c r="G10" s="442">
        <f>SUM(G11:G29)</f>
        <v>3813</v>
      </c>
      <c r="H10" s="442">
        <f>SUM(H11:H29)</f>
        <v>726</v>
      </c>
      <c r="I10" s="433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</row>
    <row r="11" spans="1:21" s="422" customFormat="1" ht="21" customHeight="1">
      <c r="A11" s="435" t="s">
        <v>673</v>
      </c>
      <c r="B11" s="436">
        <f t="shared" si="0"/>
        <v>797</v>
      </c>
      <c r="C11" s="437">
        <v>784</v>
      </c>
      <c r="D11" s="437">
        <v>13</v>
      </c>
      <c r="E11" s="435" t="s">
        <v>674</v>
      </c>
      <c r="F11" s="436">
        <f t="shared" si="1"/>
        <v>825</v>
      </c>
      <c r="G11" s="437">
        <v>656</v>
      </c>
      <c r="H11" s="437">
        <v>169</v>
      </c>
      <c r="I11" s="433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</row>
    <row r="12" spans="1:21" s="422" customFormat="1" ht="21" customHeight="1">
      <c r="A12" s="435" t="s">
        <v>675</v>
      </c>
      <c r="B12" s="436">
        <f t="shared" si="0"/>
        <v>100</v>
      </c>
      <c r="C12" s="437">
        <v>98</v>
      </c>
      <c r="D12" s="437">
        <v>2</v>
      </c>
      <c r="E12" s="435" t="s">
        <v>675</v>
      </c>
      <c r="F12" s="436">
        <f t="shared" si="1"/>
        <v>199</v>
      </c>
      <c r="G12" s="437">
        <v>157</v>
      </c>
      <c r="H12" s="437">
        <v>42</v>
      </c>
      <c r="I12" s="433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</row>
    <row r="13" spans="1:21" s="422" customFormat="1" ht="21" customHeight="1">
      <c r="A13" s="435" t="s">
        <v>676</v>
      </c>
      <c r="B13" s="436">
        <f t="shared" si="0"/>
        <v>37</v>
      </c>
      <c r="C13" s="437">
        <v>30</v>
      </c>
      <c r="D13" s="437">
        <v>7</v>
      </c>
      <c r="E13" s="435" t="s">
        <v>676</v>
      </c>
      <c r="F13" s="436">
        <f t="shared" si="1"/>
        <v>61</v>
      </c>
      <c r="G13" s="437">
        <v>25</v>
      </c>
      <c r="H13" s="437">
        <v>36</v>
      </c>
      <c r="I13" s="433"/>
      <c r="J13" s="434"/>
      <c r="K13" s="434"/>
      <c r="L13" s="434"/>
      <c r="M13" s="434"/>
      <c r="N13" s="434"/>
      <c r="O13" s="434"/>
      <c r="P13" s="434"/>
      <c r="Q13" s="434"/>
      <c r="R13" s="434"/>
      <c r="S13" s="434"/>
      <c r="T13" s="434"/>
    </row>
    <row r="14" spans="1:21" s="422" customFormat="1" ht="21" customHeight="1">
      <c r="A14" s="435" t="s">
        <v>677</v>
      </c>
      <c r="B14" s="436">
        <f t="shared" si="0"/>
        <v>170</v>
      </c>
      <c r="C14" s="437">
        <v>166</v>
      </c>
      <c r="D14" s="437">
        <v>4</v>
      </c>
      <c r="E14" s="435" t="s">
        <v>677</v>
      </c>
      <c r="F14" s="436">
        <f t="shared" si="1"/>
        <v>96</v>
      </c>
      <c r="G14" s="437">
        <v>75</v>
      </c>
      <c r="H14" s="437">
        <v>21</v>
      </c>
      <c r="I14" s="433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</row>
    <row r="15" spans="1:21" s="422" customFormat="1" ht="21" customHeight="1">
      <c r="A15" s="435" t="s">
        <v>678</v>
      </c>
      <c r="B15" s="436">
        <f t="shared" si="0"/>
        <v>24</v>
      </c>
      <c r="C15" s="437">
        <v>21</v>
      </c>
      <c r="D15" s="437">
        <v>3</v>
      </c>
      <c r="E15" s="435" t="s">
        <v>679</v>
      </c>
      <c r="F15" s="436">
        <f t="shared" si="1"/>
        <v>23</v>
      </c>
      <c r="G15" s="437">
        <v>23</v>
      </c>
      <c r="H15" s="437">
        <v>0</v>
      </c>
      <c r="I15" s="433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</row>
    <row r="16" spans="1:21" s="422" customFormat="1" ht="21" customHeight="1">
      <c r="A16" s="435" t="s">
        <v>680</v>
      </c>
      <c r="B16" s="436">
        <f t="shared" si="0"/>
        <v>205</v>
      </c>
      <c r="C16" s="437">
        <v>200</v>
      </c>
      <c r="D16" s="437">
        <v>5</v>
      </c>
      <c r="E16" s="435" t="s">
        <v>681</v>
      </c>
      <c r="F16" s="436">
        <f t="shared" si="1"/>
        <v>213</v>
      </c>
      <c r="G16" s="437">
        <v>145</v>
      </c>
      <c r="H16" s="437">
        <v>68</v>
      </c>
      <c r="I16" s="433"/>
      <c r="J16" s="434"/>
      <c r="K16" s="434"/>
      <c r="L16" s="434"/>
      <c r="M16" s="434"/>
      <c r="N16" s="434"/>
      <c r="O16" s="434"/>
      <c r="P16" s="434"/>
      <c r="Q16" s="434"/>
      <c r="R16" s="434"/>
      <c r="S16" s="434"/>
      <c r="T16" s="434"/>
    </row>
    <row r="17" spans="1:20" s="422" customFormat="1" ht="21" customHeight="1">
      <c r="A17" s="435" t="s">
        <v>682</v>
      </c>
      <c r="B17" s="436">
        <f t="shared" si="0"/>
        <v>7924</v>
      </c>
      <c r="C17" s="437">
        <v>7560</v>
      </c>
      <c r="D17" s="437">
        <v>364</v>
      </c>
      <c r="E17" s="435" t="s">
        <v>683</v>
      </c>
      <c r="F17" s="436">
        <f t="shared" si="1"/>
        <v>2799</v>
      </c>
      <c r="G17" s="437">
        <v>2444</v>
      </c>
      <c r="H17" s="437">
        <v>355</v>
      </c>
      <c r="I17" s="433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4"/>
    </row>
    <row r="18" spans="1:20" s="422" customFormat="1" ht="21" customHeight="1">
      <c r="A18" s="435" t="s">
        <v>684</v>
      </c>
      <c r="B18" s="436">
        <f t="shared" si="0"/>
        <v>4</v>
      </c>
      <c r="C18" s="437">
        <v>3</v>
      </c>
      <c r="D18" s="437">
        <v>1</v>
      </c>
      <c r="E18" s="435" t="s">
        <v>684</v>
      </c>
      <c r="F18" s="436">
        <f t="shared" si="1"/>
        <v>1</v>
      </c>
      <c r="G18" s="437">
        <v>1</v>
      </c>
      <c r="H18" s="437">
        <v>0</v>
      </c>
      <c r="I18" s="433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</row>
    <row r="19" spans="1:20" s="422" customFormat="1" ht="21" customHeight="1">
      <c r="A19" s="435" t="s">
        <v>685</v>
      </c>
      <c r="B19" s="436">
        <f t="shared" si="0"/>
        <v>368</v>
      </c>
      <c r="C19" s="437">
        <v>334</v>
      </c>
      <c r="D19" s="437">
        <v>34</v>
      </c>
      <c r="E19" s="435" t="s">
        <v>685</v>
      </c>
      <c r="F19" s="436">
        <f t="shared" si="1"/>
        <v>287</v>
      </c>
      <c r="G19" s="437">
        <v>256</v>
      </c>
      <c r="H19" s="437">
        <v>31</v>
      </c>
      <c r="I19" s="433"/>
      <c r="J19" s="434"/>
      <c r="K19" s="434"/>
      <c r="L19" s="434"/>
      <c r="M19" s="434"/>
      <c r="N19" s="434"/>
      <c r="O19" s="434"/>
      <c r="P19" s="434"/>
      <c r="Q19" s="434"/>
      <c r="R19" s="434"/>
      <c r="S19" s="434"/>
      <c r="T19" s="434"/>
    </row>
    <row r="20" spans="1:20" s="422" customFormat="1" ht="21" customHeight="1">
      <c r="A20" s="444" t="s">
        <v>686</v>
      </c>
      <c r="B20" s="436">
        <f t="shared" si="0"/>
        <v>2</v>
      </c>
      <c r="C20" s="437">
        <v>2</v>
      </c>
      <c r="D20" s="437">
        <v>0</v>
      </c>
      <c r="E20" s="444" t="s">
        <v>686</v>
      </c>
      <c r="F20" s="436">
        <f t="shared" si="1"/>
        <v>4</v>
      </c>
      <c r="G20" s="437">
        <v>3</v>
      </c>
      <c r="H20" s="437">
        <v>1</v>
      </c>
      <c r="I20" s="433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4"/>
    </row>
    <row r="21" spans="1:20" s="422" customFormat="1" ht="21" customHeight="1">
      <c r="A21" s="444" t="s">
        <v>687</v>
      </c>
      <c r="B21" s="436">
        <f t="shared" si="0"/>
        <v>0</v>
      </c>
      <c r="C21" s="437">
        <v>0</v>
      </c>
      <c r="D21" s="437">
        <v>0</v>
      </c>
      <c r="E21" s="444" t="s">
        <v>687</v>
      </c>
      <c r="F21" s="436">
        <f t="shared" si="1"/>
        <v>1</v>
      </c>
      <c r="G21" s="437">
        <v>1</v>
      </c>
      <c r="H21" s="437">
        <v>0</v>
      </c>
      <c r="I21" s="433"/>
      <c r="J21" s="434"/>
      <c r="K21" s="434"/>
      <c r="L21" s="434"/>
      <c r="M21" s="434"/>
      <c r="N21" s="434"/>
      <c r="O21" s="434"/>
      <c r="P21" s="434"/>
      <c r="Q21" s="434"/>
      <c r="R21" s="434"/>
      <c r="S21" s="434"/>
      <c r="T21" s="434"/>
    </row>
    <row r="22" spans="1:20" s="422" customFormat="1" ht="21" customHeight="1">
      <c r="A22" s="444" t="s">
        <v>688</v>
      </c>
      <c r="B22" s="436">
        <f t="shared" si="0"/>
        <v>5</v>
      </c>
      <c r="C22" s="437">
        <v>2</v>
      </c>
      <c r="D22" s="437">
        <v>3</v>
      </c>
      <c r="E22" s="444" t="s">
        <v>688</v>
      </c>
      <c r="F22" s="436">
        <f t="shared" si="1"/>
        <v>4</v>
      </c>
      <c r="G22" s="437">
        <v>4</v>
      </c>
      <c r="H22" s="437">
        <v>0</v>
      </c>
      <c r="I22" s="433"/>
      <c r="J22" s="434"/>
      <c r="K22" s="434"/>
      <c r="L22" s="434"/>
      <c r="M22" s="434"/>
      <c r="N22" s="434"/>
      <c r="O22" s="434"/>
      <c r="P22" s="434"/>
      <c r="Q22" s="434"/>
      <c r="R22" s="434"/>
      <c r="S22" s="434"/>
      <c r="T22" s="434"/>
    </row>
    <row r="23" spans="1:20" s="422" customFormat="1" ht="21" customHeight="1">
      <c r="A23" s="435" t="s">
        <v>689</v>
      </c>
      <c r="B23" s="436">
        <f t="shared" si="0"/>
        <v>8</v>
      </c>
      <c r="C23" s="437">
        <v>6</v>
      </c>
      <c r="D23" s="437">
        <v>2</v>
      </c>
      <c r="E23" s="435" t="s">
        <v>689</v>
      </c>
      <c r="F23" s="436">
        <f t="shared" si="1"/>
        <v>4</v>
      </c>
      <c r="G23" s="437">
        <v>4</v>
      </c>
      <c r="H23" s="437">
        <v>0</v>
      </c>
      <c r="I23" s="433"/>
      <c r="J23" s="434"/>
      <c r="K23" s="434"/>
      <c r="L23" s="434"/>
      <c r="M23" s="434"/>
      <c r="N23" s="434"/>
      <c r="O23" s="434"/>
      <c r="P23" s="434"/>
      <c r="Q23" s="434"/>
      <c r="R23" s="434"/>
      <c r="S23" s="434"/>
      <c r="T23" s="434"/>
    </row>
    <row r="24" spans="1:20" s="422" customFormat="1" ht="21" customHeight="1">
      <c r="A24" s="444" t="s">
        <v>690</v>
      </c>
      <c r="B24" s="436">
        <f t="shared" si="0"/>
        <v>18</v>
      </c>
      <c r="C24" s="437">
        <v>18</v>
      </c>
      <c r="D24" s="437">
        <v>0</v>
      </c>
      <c r="E24" s="444" t="s">
        <v>690</v>
      </c>
      <c r="F24" s="436">
        <f t="shared" si="1"/>
        <v>7</v>
      </c>
      <c r="G24" s="437">
        <v>7</v>
      </c>
      <c r="H24" s="437">
        <v>0</v>
      </c>
      <c r="I24" s="433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</row>
    <row r="25" spans="1:20" s="422" customFormat="1" ht="21" customHeight="1">
      <c r="A25" s="435" t="s">
        <v>691</v>
      </c>
      <c r="B25" s="436">
        <f t="shared" si="0"/>
        <v>3</v>
      </c>
      <c r="C25" s="437">
        <v>3</v>
      </c>
      <c r="D25" s="437">
        <v>0</v>
      </c>
      <c r="E25" s="435" t="s">
        <v>691</v>
      </c>
      <c r="F25" s="436">
        <f t="shared" si="1"/>
        <v>1</v>
      </c>
      <c r="G25" s="437">
        <v>1</v>
      </c>
      <c r="H25" s="437">
        <v>0</v>
      </c>
      <c r="I25" s="433"/>
      <c r="J25" s="434"/>
      <c r="K25" s="434"/>
      <c r="L25" s="434"/>
      <c r="M25" s="434"/>
      <c r="N25" s="434"/>
      <c r="O25" s="434"/>
      <c r="P25" s="434"/>
      <c r="Q25" s="434"/>
      <c r="R25" s="434"/>
      <c r="S25" s="434"/>
      <c r="T25" s="434"/>
    </row>
    <row r="26" spans="1:20" s="422" customFormat="1" ht="21" customHeight="1">
      <c r="A26" s="444" t="s">
        <v>692</v>
      </c>
      <c r="B26" s="436">
        <f t="shared" si="0"/>
        <v>6</v>
      </c>
      <c r="C26" s="437">
        <v>4</v>
      </c>
      <c r="D26" s="437">
        <v>2</v>
      </c>
      <c r="E26" s="444" t="s">
        <v>692</v>
      </c>
      <c r="F26" s="436">
        <f t="shared" si="1"/>
        <v>1</v>
      </c>
      <c r="G26" s="437">
        <v>1</v>
      </c>
      <c r="H26" s="437">
        <v>0</v>
      </c>
      <c r="I26" s="433"/>
      <c r="J26" s="434"/>
      <c r="K26" s="434"/>
      <c r="L26" s="434"/>
      <c r="M26" s="434"/>
      <c r="N26" s="434"/>
      <c r="O26" s="434"/>
      <c r="P26" s="434"/>
      <c r="Q26" s="434"/>
      <c r="R26" s="434"/>
      <c r="S26" s="434"/>
      <c r="T26" s="434"/>
    </row>
    <row r="27" spans="1:20" s="422" customFormat="1" ht="21" customHeight="1">
      <c r="A27" s="444" t="s">
        <v>693</v>
      </c>
      <c r="B27" s="436">
        <f t="shared" si="0"/>
        <v>9</v>
      </c>
      <c r="C27" s="437">
        <v>8</v>
      </c>
      <c r="D27" s="437">
        <v>1</v>
      </c>
      <c r="E27" s="444" t="s">
        <v>693</v>
      </c>
      <c r="F27" s="436">
        <f t="shared" si="1"/>
        <v>6</v>
      </c>
      <c r="G27" s="437">
        <v>5</v>
      </c>
      <c r="H27" s="437">
        <v>1</v>
      </c>
      <c r="I27" s="433"/>
      <c r="J27" s="434"/>
      <c r="K27" s="434"/>
      <c r="L27" s="434"/>
      <c r="M27" s="434"/>
      <c r="N27" s="434"/>
      <c r="O27" s="434"/>
      <c r="P27" s="434"/>
      <c r="Q27" s="434"/>
      <c r="R27" s="434"/>
      <c r="S27" s="434"/>
      <c r="T27" s="434"/>
    </row>
    <row r="28" spans="1:20" s="422" customFormat="1" ht="21" customHeight="1">
      <c r="A28" s="444" t="s">
        <v>694</v>
      </c>
      <c r="B28" s="436">
        <f t="shared" si="0"/>
        <v>9</v>
      </c>
      <c r="C28" s="437">
        <v>9</v>
      </c>
      <c r="D28" s="437">
        <v>0</v>
      </c>
      <c r="E28" s="444" t="s">
        <v>694</v>
      </c>
      <c r="F28" s="436">
        <f t="shared" si="1"/>
        <v>2</v>
      </c>
      <c r="G28" s="437">
        <v>2</v>
      </c>
      <c r="H28" s="437">
        <v>0</v>
      </c>
      <c r="I28" s="433"/>
      <c r="J28" s="434"/>
      <c r="K28" s="434"/>
      <c r="L28" s="434"/>
      <c r="M28" s="434"/>
      <c r="N28" s="434"/>
      <c r="O28" s="434"/>
      <c r="P28" s="434"/>
      <c r="Q28" s="434"/>
      <c r="R28" s="434"/>
      <c r="S28" s="434"/>
      <c r="T28" s="434"/>
    </row>
    <row r="29" spans="1:20" s="422" customFormat="1" ht="21" customHeight="1">
      <c r="A29" s="444" t="s">
        <v>695</v>
      </c>
      <c r="B29" s="436">
        <f t="shared" si="0"/>
        <v>16</v>
      </c>
      <c r="C29" s="437">
        <v>14</v>
      </c>
      <c r="D29" s="437">
        <v>2</v>
      </c>
      <c r="E29" s="444" t="s">
        <v>695</v>
      </c>
      <c r="F29" s="436">
        <f t="shared" si="1"/>
        <v>5</v>
      </c>
      <c r="G29" s="437">
        <v>3</v>
      </c>
      <c r="H29" s="437">
        <v>2</v>
      </c>
      <c r="I29" s="433"/>
      <c r="J29" s="434"/>
      <c r="K29" s="434"/>
      <c r="L29" s="434"/>
      <c r="M29" s="434"/>
      <c r="N29" s="434"/>
      <c r="O29" s="434"/>
      <c r="P29" s="434"/>
      <c r="Q29" s="434"/>
      <c r="R29" s="434"/>
      <c r="S29" s="434"/>
      <c r="T29" s="434"/>
    </row>
    <row r="30" spans="1:20" s="422" customFormat="1" ht="21" customHeight="1">
      <c r="A30" s="440" t="s">
        <v>696</v>
      </c>
      <c r="B30" s="436">
        <f>SUM(C30:D30)</f>
        <v>3952</v>
      </c>
      <c r="C30" s="437">
        <f>SUM(C31:C40)</f>
        <v>3883</v>
      </c>
      <c r="D30" s="437">
        <f>SUM(D31:D40)</f>
        <v>69</v>
      </c>
      <c r="E30" s="440" t="s">
        <v>697</v>
      </c>
      <c r="F30" s="436">
        <f>SUM(G30:H30)</f>
        <v>2922</v>
      </c>
      <c r="G30" s="437">
        <f>SUM(G31:G40)</f>
        <v>2371</v>
      </c>
      <c r="H30" s="437">
        <f>SUM(H31:H40)</f>
        <v>551</v>
      </c>
      <c r="I30" s="433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</row>
    <row r="31" spans="1:20" s="422" customFormat="1" ht="21" customHeight="1">
      <c r="A31" s="435" t="s">
        <v>698</v>
      </c>
      <c r="B31" s="436">
        <f t="shared" si="0"/>
        <v>12</v>
      </c>
      <c r="C31" s="445">
        <v>5</v>
      </c>
      <c r="D31" s="446">
        <v>7</v>
      </c>
      <c r="E31" s="435" t="s">
        <v>699</v>
      </c>
      <c r="F31" s="436">
        <f t="shared" ref="F31:F40" si="2">SUM(G31:H31)</f>
        <v>24</v>
      </c>
      <c r="G31" s="445">
        <v>18</v>
      </c>
      <c r="H31" s="446">
        <v>6</v>
      </c>
      <c r="I31" s="447"/>
      <c r="J31" s="448"/>
      <c r="K31" s="448"/>
      <c r="L31" s="448"/>
      <c r="M31" s="449"/>
      <c r="N31" s="449"/>
      <c r="O31" s="448"/>
      <c r="P31" s="448"/>
      <c r="Q31" s="448"/>
      <c r="R31" s="450"/>
      <c r="S31" s="450"/>
      <c r="T31" s="450"/>
    </row>
    <row r="32" spans="1:20" ht="21" customHeight="1">
      <c r="A32" s="435" t="s">
        <v>700</v>
      </c>
      <c r="B32" s="436">
        <f t="shared" si="0"/>
        <v>30</v>
      </c>
      <c r="C32" s="445">
        <v>29</v>
      </c>
      <c r="D32" s="446">
        <v>1</v>
      </c>
      <c r="E32" s="435" t="s">
        <v>700</v>
      </c>
      <c r="F32" s="436">
        <f t="shared" si="2"/>
        <v>10</v>
      </c>
      <c r="G32" s="445">
        <v>6</v>
      </c>
      <c r="H32" s="446">
        <v>4</v>
      </c>
    </row>
    <row r="33" spans="1:8" ht="21" customHeight="1">
      <c r="A33" s="435" t="s">
        <v>701</v>
      </c>
      <c r="B33" s="436">
        <f t="shared" si="0"/>
        <v>154</v>
      </c>
      <c r="C33" s="446">
        <v>143</v>
      </c>
      <c r="D33" s="446">
        <v>11</v>
      </c>
      <c r="E33" s="435" t="s">
        <v>701</v>
      </c>
      <c r="F33" s="436">
        <f t="shared" si="2"/>
        <v>134</v>
      </c>
      <c r="G33" s="446">
        <v>97</v>
      </c>
      <c r="H33" s="446">
        <v>37</v>
      </c>
    </row>
    <row r="34" spans="1:8" ht="21" customHeight="1">
      <c r="A34" s="435" t="s">
        <v>702</v>
      </c>
      <c r="B34" s="436">
        <f t="shared" si="0"/>
        <v>912</v>
      </c>
      <c r="C34" s="446">
        <v>908</v>
      </c>
      <c r="D34" s="446">
        <v>4</v>
      </c>
      <c r="E34" s="435" t="s">
        <v>702</v>
      </c>
      <c r="F34" s="436">
        <f t="shared" si="2"/>
        <v>912</v>
      </c>
      <c r="G34" s="446">
        <v>872</v>
      </c>
      <c r="H34" s="446">
        <v>40</v>
      </c>
    </row>
    <row r="35" spans="1:8" ht="21" customHeight="1">
      <c r="A35" s="435" t="s">
        <v>703</v>
      </c>
      <c r="B35" s="436">
        <f t="shared" si="0"/>
        <v>599</v>
      </c>
      <c r="C35" s="446">
        <v>593</v>
      </c>
      <c r="D35" s="446">
        <v>6</v>
      </c>
      <c r="E35" s="435" t="s">
        <v>703</v>
      </c>
      <c r="F35" s="436">
        <f t="shared" si="2"/>
        <v>255</v>
      </c>
      <c r="G35" s="446">
        <v>163</v>
      </c>
      <c r="H35" s="446">
        <v>92</v>
      </c>
    </row>
    <row r="36" spans="1:8" ht="21" customHeight="1">
      <c r="A36" s="435" t="s">
        <v>704</v>
      </c>
      <c r="B36" s="436">
        <f t="shared" si="0"/>
        <v>405</v>
      </c>
      <c r="C36" s="446">
        <v>396</v>
      </c>
      <c r="D36" s="446">
        <v>9</v>
      </c>
      <c r="E36" s="435" t="s">
        <v>704</v>
      </c>
      <c r="F36" s="436">
        <f t="shared" si="2"/>
        <v>832</v>
      </c>
      <c r="G36" s="446">
        <v>574</v>
      </c>
      <c r="H36" s="446">
        <v>258</v>
      </c>
    </row>
    <row r="37" spans="1:8" ht="21" customHeight="1">
      <c r="A37" s="435" t="s">
        <v>705</v>
      </c>
      <c r="B37" s="436">
        <f t="shared" si="0"/>
        <v>43</v>
      </c>
      <c r="C37" s="446">
        <v>42</v>
      </c>
      <c r="D37" s="446">
        <v>1</v>
      </c>
      <c r="E37" s="435" t="s">
        <v>705</v>
      </c>
      <c r="F37" s="436">
        <f t="shared" si="2"/>
        <v>23</v>
      </c>
      <c r="G37" s="446">
        <v>17</v>
      </c>
      <c r="H37" s="446">
        <v>6</v>
      </c>
    </row>
    <row r="38" spans="1:8" ht="21" customHeight="1">
      <c r="A38" s="435" t="s">
        <v>706</v>
      </c>
      <c r="B38" s="436">
        <f t="shared" si="0"/>
        <v>1717</v>
      </c>
      <c r="C38" s="445">
        <v>1703</v>
      </c>
      <c r="D38" s="446">
        <v>14</v>
      </c>
      <c r="E38" s="435" t="s">
        <v>706</v>
      </c>
      <c r="F38" s="436">
        <f t="shared" si="2"/>
        <v>687</v>
      </c>
      <c r="G38" s="445">
        <v>586</v>
      </c>
      <c r="H38" s="446">
        <v>101</v>
      </c>
    </row>
    <row r="39" spans="1:8" ht="21" customHeight="1">
      <c r="A39" s="435" t="s">
        <v>707</v>
      </c>
      <c r="B39" s="436">
        <f t="shared" si="0"/>
        <v>11</v>
      </c>
      <c r="C39" s="445">
        <v>10</v>
      </c>
      <c r="D39" s="446">
        <v>1</v>
      </c>
      <c r="E39" s="435" t="s">
        <v>707</v>
      </c>
      <c r="F39" s="436">
        <f t="shared" si="2"/>
        <v>7</v>
      </c>
      <c r="G39" s="445">
        <v>7</v>
      </c>
      <c r="H39" s="446">
        <v>0</v>
      </c>
    </row>
    <row r="40" spans="1:8" ht="21" customHeight="1">
      <c r="A40" s="451" t="s">
        <v>695</v>
      </c>
      <c r="B40" s="452">
        <f t="shared" si="0"/>
        <v>69</v>
      </c>
      <c r="C40" s="453">
        <v>54</v>
      </c>
      <c r="D40" s="453">
        <v>15</v>
      </c>
      <c r="E40" s="454" t="s">
        <v>708</v>
      </c>
      <c r="F40" s="452">
        <f t="shared" si="2"/>
        <v>38</v>
      </c>
      <c r="G40" s="453">
        <v>31</v>
      </c>
      <c r="H40" s="453">
        <v>7</v>
      </c>
    </row>
    <row r="41" spans="1:8" ht="15.75" customHeight="1">
      <c r="A41" s="321" t="s">
        <v>709</v>
      </c>
      <c r="B41" s="321"/>
      <c r="C41" s="321"/>
      <c r="D41" s="321"/>
      <c r="E41" s="321" t="s">
        <v>710</v>
      </c>
      <c r="F41" s="455"/>
      <c r="G41" s="456" t="s">
        <v>711</v>
      </c>
      <c r="H41" s="456"/>
    </row>
    <row r="42" spans="1:8" ht="14.25" customHeight="1">
      <c r="A42" s="321"/>
      <c r="B42" s="321"/>
      <c r="C42" s="321"/>
      <c r="D42" s="321"/>
      <c r="E42" s="321" t="s">
        <v>712</v>
      </c>
      <c r="F42" s="457"/>
      <c r="G42" s="457"/>
      <c r="H42" s="457"/>
    </row>
  </sheetData>
  <mergeCells count="15">
    <mergeCell ref="O5:Q5"/>
    <mergeCell ref="R5:T5"/>
    <mergeCell ref="M31:N31"/>
    <mergeCell ref="R31:T31"/>
    <mergeCell ref="G41:H41"/>
    <mergeCell ref="F4:H4"/>
    <mergeCell ref="R4:T4"/>
    <mergeCell ref="B5:B6"/>
    <mergeCell ref="C5:C6"/>
    <mergeCell ref="D5:D6"/>
    <mergeCell ref="F5:F6"/>
    <mergeCell ref="G5:G6"/>
    <mergeCell ref="H5:H6"/>
    <mergeCell ref="I5:K5"/>
    <mergeCell ref="L5:N5"/>
  </mergeCells>
  <phoneticPr fontId="3"/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FC56-8A36-483F-9C3A-34AC0BF75428}">
  <dimension ref="A1:AF80"/>
  <sheetViews>
    <sheetView showGridLines="0" view="pageBreakPreview" zoomScaleNormal="100" zoomScaleSheetLayoutView="100" workbookViewId="0">
      <pane ySplit="6" topLeftCell="A7" activePane="bottomLeft" state="frozen"/>
      <selection activeCell="Q1" sqref="Q1"/>
      <selection pane="bottomLeft"/>
    </sheetView>
  </sheetViews>
  <sheetFormatPr defaultRowHeight="12"/>
  <cols>
    <col min="1" max="1" width="9.25" style="28" bestFit="1" customWidth="1"/>
    <col min="2" max="5" width="17.625" style="15" customWidth="1"/>
    <col min="6" max="32" width="9.25" style="15" customWidth="1"/>
    <col min="33" max="16384" width="9" style="15"/>
  </cols>
  <sheetData>
    <row r="1" spans="1:32" s="12" customFormat="1" ht="37.5" customHeight="1">
      <c r="A1" s="11" t="s">
        <v>14</v>
      </c>
      <c r="N1" s="13" t="s">
        <v>15</v>
      </c>
      <c r="O1" s="12" t="s">
        <v>16</v>
      </c>
      <c r="AF1" s="13" t="s">
        <v>17</v>
      </c>
    </row>
    <row r="2" spans="1:32" ht="18.75" customHeight="1">
      <c r="A2" s="14" t="s">
        <v>18</v>
      </c>
      <c r="M2" s="16" t="s">
        <v>19</v>
      </c>
      <c r="N2" s="16"/>
      <c r="AE2" s="16" t="s">
        <v>19</v>
      </c>
      <c r="AF2" s="16"/>
    </row>
    <row r="3" spans="1:32" ht="11.25" customHeight="1">
      <c r="A3" s="17"/>
      <c r="E3" s="18"/>
      <c r="M3" s="19"/>
      <c r="N3" s="19"/>
      <c r="W3" s="18"/>
      <c r="AE3" s="19"/>
      <c r="AF3" s="19"/>
    </row>
    <row r="4" spans="1:32" ht="15" customHeight="1">
      <c r="A4" s="20" t="s">
        <v>20</v>
      </c>
      <c r="B4" s="21" t="s">
        <v>21</v>
      </c>
      <c r="C4" s="21"/>
      <c r="D4" s="21"/>
      <c r="E4" s="22"/>
      <c r="F4" s="23" t="s">
        <v>20</v>
      </c>
      <c r="G4" s="23" t="s">
        <v>22</v>
      </c>
      <c r="H4" s="21"/>
      <c r="I4" s="21"/>
      <c r="J4" s="22"/>
      <c r="K4" s="21" t="s">
        <v>23</v>
      </c>
      <c r="L4" s="21"/>
      <c r="M4" s="21"/>
      <c r="N4" s="22"/>
      <c r="O4" s="23" t="s">
        <v>20</v>
      </c>
      <c r="P4" s="23" t="s">
        <v>24</v>
      </c>
      <c r="Q4" s="21"/>
      <c r="R4" s="21"/>
      <c r="S4" s="22"/>
      <c r="T4" s="21" t="s">
        <v>25</v>
      </c>
      <c r="U4" s="21"/>
      <c r="V4" s="21"/>
      <c r="W4" s="22"/>
      <c r="X4" s="23" t="s">
        <v>20</v>
      </c>
      <c r="Y4" s="23" t="s">
        <v>26</v>
      </c>
      <c r="Z4" s="21"/>
      <c r="AA4" s="21"/>
      <c r="AB4" s="22"/>
      <c r="AC4" s="21" t="s">
        <v>27</v>
      </c>
      <c r="AD4" s="21"/>
      <c r="AE4" s="21"/>
      <c r="AF4" s="22"/>
    </row>
    <row r="5" spans="1:32" s="28" customFormat="1" ht="15" customHeight="1">
      <c r="A5" s="24"/>
      <c r="B5" s="25" t="s">
        <v>28</v>
      </c>
      <c r="C5" s="25" t="s">
        <v>29</v>
      </c>
      <c r="D5" s="25"/>
      <c r="E5" s="26"/>
      <c r="F5" s="27"/>
      <c r="G5" s="27" t="s">
        <v>30</v>
      </c>
      <c r="H5" s="25" t="s">
        <v>29</v>
      </c>
      <c r="I5" s="25"/>
      <c r="J5" s="26"/>
      <c r="K5" s="25" t="s">
        <v>30</v>
      </c>
      <c r="L5" s="25" t="s">
        <v>29</v>
      </c>
      <c r="M5" s="25"/>
      <c r="N5" s="26"/>
      <c r="O5" s="27"/>
      <c r="P5" s="27" t="s">
        <v>30</v>
      </c>
      <c r="Q5" s="25" t="s">
        <v>29</v>
      </c>
      <c r="R5" s="25"/>
      <c r="S5" s="26"/>
      <c r="T5" s="25" t="s">
        <v>30</v>
      </c>
      <c r="U5" s="25" t="s">
        <v>29</v>
      </c>
      <c r="V5" s="25"/>
      <c r="W5" s="26"/>
      <c r="X5" s="27"/>
      <c r="Y5" s="27" t="s">
        <v>30</v>
      </c>
      <c r="Z5" s="25" t="s">
        <v>29</v>
      </c>
      <c r="AA5" s="25"/>
      <c r="AB5" s="26"/>
      <c r="AC5" s="25" t="s">
        <v>30</v>
      </c>
      <c r="AD5" s="25" t="s">
        <v>29</v>
      </c>
      <c r="AE5" s="25"/>
      <c r="AF5" s="26"/>
    </row>
    <row r="6" spans="1:32" s="28" customFormat="1" ht="15" customHeight="1">
      <c r="A6" s="24"/>
      <c r="B6" s="25"/>
      <c r="C6" s="29" t="s">
        <v>31</v>
      </c>
      <c r="D6" s="29" t="s">
        <v>32</v>
      </c>
      <c r="E6" s="30" t="s">
        <v>33</v>
      </c>
      <c r="F6" s="27"/>
      <c r="G6" s="27"/>
      <c r="H6" s="29" t="s">
        <v>34</v>
      </c>
      <c r="I6" s="29" t="s">
        <v>32</v>
      </c>
      <c r="J6" s="30" t="s">
        <v>33</v>
      </c>
      <c r="K6" s="25"/>
      <c r="L6" s="29" t="s">
        <v>34</v>
      </c>
      <c r="M6" s="29" t="s">
        <v>32</v>
      </c>
      <c r="N6" s="30" t="s">
        <v>33</v>
      </c>
      <c r="O6" s="27"/>
      <c r="P6" s="27"/>
      <c r="Q6" s="29" t="s">
        <v>34</v>
      </c>
      <c r="R6" s="29" t="s">
        <v>32</v>
      </c>
      <c r="S6" s="30" t="s">
        <v>33</v>
      </c>
      <c r="T6" s="25"/>
      <c r="U6" s="29" t="s">
        <v>34</v>
      </c>
      <c r="V6" s="29" t="s">
        <v>32</v>
      </c>
      <c r="W6" s="30" t="s">
        <v>33</v>
      </c>
      <c r="X6" s="27"/>
      <c r="Y6" s="27"/>
      <c r="Z6" s="29" t="s">
        <v>34</v>
      </c>
      <c r="AA6" s="29" t="s">
        <v>32</v>
      </c>
      <c r="AB6" s="30" t="s">
        <v>33</v>
      </c>
      <c r="AC6" s="25"/>
      <c r="AD6" s="29" t="s">
        <v>34</v>
      </c>
      <c r="AE6" s="29" t="s">
        <v>32</v>
      </c>
      <c r="AF6" s="30" t="s">
        <v>33</v>
      </c>
    </row>
    <row r="7" spans="1:32" ht="12.75" customHeight="1">
      <c r="A7" s="31" t="s">
        <v>35</v>
      </c>
      <c r="B7" s="32">
        <v>21921</v>
      </c>
      <c r="C7" s="33">
        <v>97483</v>
      </c>
      <c r="D7" s="33">
        <v>46399</v>
      </c>
      <c r="E7" s="33">
        <v>51084</v>
      </c>
      <c r="F7" s="34" t="s">
        <v>35</v>
      </c>
      <c r="G7" s="33">
        <v>13868</v>
      </c>
      <c r="H7" s="33">
        <v>59131</v>
      </c>
      <c r="I7" s="33">
        <v>27888</v>
      </c>
      <c r="J7" s="33">
        <v>31243</v>
      </c>
      <c r="K7" s="32">
        <v>2237</v>
      </c>
      <c r="L7" s="33">
        <v>10674</v>
      </c>
      <c r="M7" s="33">
        <v>5149</v>
      </c>
      <c r="N7" s="33">
        <v>5525</v>
      </c>
      <c r="O7" s="34" t="s">
        <v>35</v>
      </c>
      <c r="P7" s="33">
        <v>723</v>
      </c>
      <c r="Q7" s="33">
        <v>3337</v>
      </c>
      <c r="R7" s="33">
        <v>1627</v>
      </c>
      <c r="S7" s="33">
        <v>1710</v>
      </c>
      <c r="T7" s="32">
        <v>1889</v>
      </c>
      <c r="U7" s="33">
        <v>9057</v>
      </c>
      <c r="V7" s="33">
        <v>4387</v>
      </c>
      <c r="W7" s="33">
        <v>4670</v>
      </c>
      <c r="X7" s="34" t="s">
        <v>35</v>
      </c>
      <c r="Y7" s="33">
        <v>1467</v>
      </c>
      <c r="Z7" s="33">
        <v>6880</v>
      </c>
      <c r="AA7" s="33">
        <v>3269</v>
      </c>
      <c r="AB7" s="33">
        <v>3611</v>
      </c>
      <c r="AC7" s="32">
        <v>1737</v>
      </c>
      <c r="AD7" s="33">
        <v>8404</v>
      </c>
      <c r="AE7" s="33">
        <v>4079</v>
      </c>
      <c r="AF7" s="33">
        <v>4325</v>
      </c>
    </row>
    <row r="8" spans="1:32" ht="12.75" customHeight="1">
      <c r="A8" s="31" t="s">
        <v>36</v>
      </c>
      <c r="B8" s="32">
        <v>22083</v>
      </c>
      <c r="C8" s="33">
        <v>96646</v>
      </c>
      <c r="D8" s="33">
        <v>45865</v>
      </c>
      <c r="E8" s="33">
        <v>50781</v>
      </c>
      <c r="F8" s="34" t="s">
        <v>36</v>
      </c>
      <c r="G8" s="33">
        <v>14023</v>
      </c>
      <c r="H8" s="33">
        <v>58774</v>
      </c>
      <c r="I8" s="33">
        <v>27666</v>
      </c>
      <c r="J8" s="33">
        <v>31108</v>
      </c>
      <c r="K8" s="32">
        <v>2220</v>
      </c>
      <c r="L8" s="33">
        <v>10558</v>
      </c>
      <c r="M8" s="33">
        <v>5058</v>
      </c>
      <c r="N8" s="33">
        <v>5500</v>
      </c>
      <c r="O8" s="34" t="s">
        <v>36</v>
      </c>
      <c r="P8" s="35">
        <v>725</v>
      </c>
      <c r="Q8" s="33">
        <v>3313</v>
      </c>
      <c r="R8" s="33">
        <v>1609</v>
      </c>
      <c r="S8" s="33">
        <v>1704</v>
      </c>
      <c r="T8" s="32">
        <v>1902</v>
      </c>
      <c r="U8" s="33">
        <v>9018</v>
      </c>
      <c r="V8" s="33">
        <v>4334</v>
      </c>
      <c r="W8" s="33">
        <v>4684</v>
      </c>
      <c r="X8" s="34" t="s">
        <v>36</v>
      </c>
      <c r="Y8" s="33">
        <v>1476</v>
      </c>
      <c r="Z8" s="33">
        <v>6723</v>
      </c>
      <c r="AA8" s="33">
        <v>3193</v>
      </c>
      <c r="AB8" s="33">
        <v>3530</v>
      </c>
      <c r="AC8" s="32">
        <v>1737</v>
      </c>
      <c r="AD8" s="33">
        <v>8260</v>
      </c>
      <c r="AE8" s="33">
        <v>4005</v>
      </c>
      <c r="AF8" s="33">
        <v>4255</v>
      </c>
    </row>
    <row r="9" spans="1:32" s="36" customFormat="1" ht="12.75" customHeight="1">
      <c r="A9" s="31" t="s">
        <v>37</v>
      </c>
      <c r="B9" s="32">
        <v>22005</v>
      </c>
      <c r="C9" s="33">
        <v>96142</v>
      </c>
      <c r="D9" s="33">
        <v>45672</v>
      </c>
      <c r="E9" s="33">
        <v>50470</v>
      </c>
      <c r="F9" s="34" t="s">
        <v>37</v>
      </c>
      <c r="G9" s="33">
        <v>14000</v>
      </c>
      <c r="H9" s="33">
        <v>58756</v>
      </c>
      <c r="I9" s="33">
        <v>27689</v>
      </c>
      <c r="J9" s="33">
        <v>31067</v>
      </c>
      <c r="K9" s="32">
        <v>2219</v>
      </c>
      <c r="L9" s="33">
        <v>10536</v>
      </c>
      <c r="M9" s="33">
        <v>5094</v>
      </c>
      <c r="N9" s="33">
        <v>5442</v>
      </c>
      <c r="O9" s="34" t="s">
        <v>37</v>
      </c>
      <c r="P9" s="33">
        <v>710</v>
      </c>
      <c r="Q9" s="33">
        <v>3241</v>
      </c>
      <c r="R9" s="33">
        <v>1548</v>
      </c>
      <c r="S9" s="33">
        <v>1693</v>
      </c>
      <c r="T9" s="32">
        <v>1891</v>
      </c>
      <c r="U9" s="33">
        <v>8754</v>
      </c>
      <c r="V9" s="33">
        <v>4228</v>
      </c>
      <c r="W9" s="33">
        <v>4526</v>
      </c>
      <c r="X9" s="34" t="s">
        <v>37</v>
      </c>
      <c r="Y9" s="33">
        <v>1461</v>
      </c>
      <c r="Z9" s="33">
        <v>6650</v>
      </c>
      <c r="AA9" s="33">
        <v>3148</v>
      </c>
      <c r="AB9" s="33">
        <v>3502</v>
      </c>
      <c r="AC9" s="32">
        <v>1724</v>
      </c>
      <c r="AD9" s="33">
        <v>8205</v>
      </c>
      <c r="AE9" s="33">
        <v>3965</v>
      </c>
      <c r="AF9" s="33">
        <v>4240</v>
      </c>
    </row>
    <row r="10" spans="1:32" ht="12.75" customHeight="1">
      <c r="A10" s="31" t="s">
        <v>38</v>
      </c>
      <c r="B10" s="32">
        <v>22176</v>
      </c>
      <c r="C10" s="33">
        <v>96441</v>
      </c>
      <c r="D10" s="33">
        <v>46113</v>
      </c>
      <c r="E10" s="33">
        <v>50328</v>
      </c>
      <c r="F10" s="34" t="s">
        <v>38</v>
      </c>
      <c r="G10" s="33">
        <v>14166</v>
      </c>
      <c r="H10" s="33">
        <v>59021</v>
      </c>
      <c r="I10" s="33">
        <v>27973</v>
      </c>
      <c r="J10" s="33">
        <v>31048</v>
      </c>
      <c r="K10" s="32">
        <v>2254</v>
      </c>
      <c r="L10" s="33">
        <v>10956</v>
      </c>
      <c r="M10" s="33">
        <v>5367</v>
      </c>
      <c r="N10" s="33">
        <v>5589</v>
      </c>
      <c r="O10" s="34" t="s">
        <v>38</v>
      </c>
      <c r="P10" s="33">
        <v>713</v>
      </c>
      <c r="Q10" s="33">
        <v>3258</v>
      </c>
      <c r="R10" s="33">
        <v>1558</v>
      </c>
      <c r="S10" s="33">
        <v>1700</v>
      </c>
      <c r="T10" s="32">
        <v>1875</v>
      </c>
      <c r="U10" s="33">
        <v>8571</v>
      </c>
      <c r="V10" s="33">
        <v>4122</v>
      </c>
      <c r="W10" s="33">
        <v>4449</v>
      </c>
      <c r="X10" s="34" t="s">
        <v>38</v>
      </c>
      <c r="Y10" s="33">
        <v>1454</v>
      </c>
      <c r="Z10" s="33">
        <v>6522</v>
      </c>
      <c r="AA10" s="33">
        <v>3065</v>
      </c>
      <c r="AB10" s="33">
        <v>3457</v>
      </c>
      <c r="AC10" s="32">
        <v>1714</v>
      </c>
      <c r="AD10" s="33">
        <v>8113</v>
      </c>
      <c r="AE10" s="33">
        <v>4028</v>
      </c>
      <c r="AF10" s="33">
        <v>4085</v>
      </c>
    </row>
    <row r="11" spans="1:32" ht="12.75" customHeight="1">
      <c r="A11" s="31" t="s">
        <v>39</v>
      </c>
      <c r="B11" s="32">
        <v>22447</v>
      </c>
      <c r="C11" s="33">
        <v>95587</v>
      </c>
      <c r="D11" s="33">
        <v>45506</v>
      </c>
      <c r="E11" s="33">
        <v>50081</v>
      </c>
      <c r="F11" s="34" t="s">
        <v>39</v>
      </c>
      <c r="G11" s="33">
        <v>14439</v>
      </c>
      <c r="H11" s="33">
        <v>58915</v>
      </c>
      <c r="I11" s="33">
        <v>27896</v>
      </c>
      <c r="J11" s="33">
        <v>31019</v>
      </c>
      <c r="K11" s="32">
        <v>2251</v>
      </c>
      <c r="L11" s="33">
        <v>10445</v>
      </c>
      <c r="M11" s="33">
        <v>5058</v>
      </c>
      <c r="N11" s="33">
        <v>5387</v>
      </c>
      <c r="O11" s="34" t="s">
        <v>39</v>
      </c>
      <c r="P11" s="33">
        <v>734</v>
      </c>
      <c r="Q11" s="33">
        <v>3271</v>
      </c>
      <c r="R11" s="33">
        <v>1573</v>
      </c>
      <c r="S11" s="33">
        <v>1698</v>
      </c>
      <c r="T11" s="32">
        <v>1838</v>
      </c>
      <c r="U11" s="33">
        <v>8490</v>
      </c>
      <c r="V11" s="33">
        <v>4056</v>
      </c>
      <c r="W11" s="33">
        <v>4434</v>
      </c>
      <c r="X11" s="34" t="s">
        <v>39</v>
      </c>
      <c r="Y11" s="33">
        <v>1449</v>
      </c>
      <c r="Z11" s="33">
        <v>6428</v>
      </c>
      <c r="AA11" s="33">
        <v>3020</v>
      </c>
      <c r="AB11" s="33">
        <v>3408</v>
      </c>
      <c r="AC11" s="32">
        <v>1736</v>
      </c>
      <c r="AD11" s="33">
        <v>8038</v>
      </c>
      <c r="AE11" s="33">
        <v>3903</v>
      </c>
      <c r="AF11" s="33">
        <v>4135</v>
      </c>
    </row>
    <row r="12" spans="1:32" ht="12.75" customHeight="1">
      <c r="A12" s="31" t="s">
        <v>40</v>
      </c>
      <c r="B12" s="32">
        <v>22345</v>
      </c>
      <c r="C12" s="33">
        <v>94553</v>
      </c>
      <c r="D12" s="33">
        <v>44938</v>
      </c>
      <c r="E12" s="33">
        <v>49615</v>
      </c>
      <c r="F12" s="34" t="s">
        <v>40</v>
      </c>
      <c r="G12" s="33">
        <v>14365</v>
      </c>
      <c r="H12" s="33">
        <v>58116</v>
      </c>
      <c r="I12" s="33">
        <v>27429</v>
      </c>
      <c r="J12" s="33">
        <v>30687</v>
      </c>
      <c r="K12" s="32">
        <v>2199</v>
      </c>
      <c r="L12" s="33">
        <v>10488</v>
      </c>
      <c r="M12" s="33">
        <v>5049</v>
      </c>
      <c r="N12" s="33">
        <v>5439</v>
      </c>
      <c r="O12" s="34" t="s">
        <v>40</v>
      </c>
      <c r="P12" s="33">
        <v>718</v>
      </c>
      <c r="Q12" s="33">
        <v>3218</v>
      </c>
      <c r="R12" s="33">
        <v>1538</v>
      </c>
      <c r="S12" s="33">
        <v>1680</v>
      </c>
      <c r="T12" s="32">
        <v>1861</v>
      </c>
      <c r="U12" s="33">
        <v>8367</v>
      </c>
      <c r="V12" s="33">
        <v>4009</v>
      </c>
      <c r="W12" s="33">
        <v>4358</v>
      </c>
      <c r="X12" s="34" t="s">
        <v>40</v>
      </c>
      <c r="Y12" s="33">
        <v>1443</v>
      </c>
      <c r="Z12" s="33">
        <v>6285</v>
      </c>
      <c r="AA12" s="33">
        <v>2951</v>
      </c>
      <c r="AB12" s="33">
        <v>3334</v>
      </c>
      <c r="AC12" s="32">
        <v>1759</v>
      </c>
      <c r="AD12" s="33">
        <v>8079</v>
      </c>
      <c r="AE12" s="33">
        <v>3962</v>
      </c>
      <c r="AF12" s="33">
        <v>4117</v>
      </c>
    </row>
    <row r="13" spans="1:32" ht="12.75" customHeight="1">
      <c r="A13" s="31" t="s">
        <v>41</v>
      </c>
      <c r="B13" s="32">
        <v>22422</v>
      </c>
      <c r="C13" s="33">
        <v>93784</v>
      </c>
      <c r="D13" s="33">
        <v>44486</v>
      </c>
      <c r="E13" s="33">
        <v>49298</v>
      </c>
      <c r="F13" s="34" t="s">
        <v>41</v>
      </c>
      <c r="G13" s="33">
        <v>14453</v>
      </c>
      <c r="H13" s="33">
        <v>58072</v>
      </c>
      <c r="I13" s="33">
        <v>27473</v>
      </c>
      <c r="J13" s="33">
        <v>30599</v>
      </c>
      <c r="K13" s="32">
        <v>2204</v>
      </c>
      <c r="L13" s="33">
        <v>10135</v>
      </c>
      <c r="M13" s="33">
        <v>4855</v>
      </c>
      <c r="N13" s="33">
        <v>5280</v>
      </c>
      <c r="O13" s="34" t="s">
        <v>41</v>
      </c>
      <c r="P13" s="33">
        <v>704</v>
      </c>
      <c r="Q13" s="33">
        <v>3132</v>
      </c>
      <c r="R13" s="33">
        <v>1489</v>
      </c>
      <c r="S13" s="33">
        <v>1643</v>
      </c>
      <c r="T13" s="32">
        <v>1859</v>
      </c>
      <c r="U13" s="33">
        <v>8238</v>
      </c>
      <c r="V13" s="33">
        <v>3916</v>
      </c>
      <c r="W13" s="33">
        <v>4322</v>
      </c>
      <c r="X13" s="34" t="s">
        <v>41</v>
      </c>
      <c r="Y13" s="33">
        <v>1427</v>
      </c>
      <c r="Z13" s="33">
        <v>6176</v>
      </c>
      <c r="AA13" s="33">
        <v>2872</v>
      </c>
      <c r="AB13" s="33">
        <v>3304</v>
      </c>
      <c r="AC13" s="32">
        <v>1775</v>
      </c>
      <c r="AD13" s="33">
        <v>8031</v>
      </c>
      <c r="AE13" s="33">
        <v>3881</v>
      </c>
      <c r="AF13" s="33">
        <v>4150</v>
      </c>
    </row>
    <row r="14" spans="1:32" ht="12.75" customHeight="1">
      <c r="A14" s="31" t="s">
        <v>42</v>
      </c>
      <c r="B14" s="32">
        <v>22618</v>
      </c>
      <c r="C14" s="33">
        <v>93552</v>
      </c>
      <c r="D14" s="33">
        <v>44414</v>
      </c>
      <c r="E14" s="33">
        <v>49138</v>
      </c>
      <c r="F14" s="34" t="s">
        <v>42</v>
      </c>
      <c r="G14" s="33">
        <v>14556</v>
      </c>
      <c r="H14" s="33">
        <v>58010</v>
      </c>
      <c r="I14" s="33">
        <v>27483</v>
      </c>
      <c r="J14" s="33">
        <v>30527</v>
      </c>
      <c r="K14" s="32">
        <v>2284</v>
      </c>
      <c r="L14" s="33">
        <v>10158</v>
      </c>
      <c r="M14" s="33">
        <v>4868</v>
      </c>
      <c r="N14" s="33">
        <v>5290</v>
      </c>
      <c r="O14" s="34" t="s">
        <v>42</v>
      </c>
      <c r="P14" s="33">
        <v>701</v>
      </c>
      <c r="Q14" s="33">
        <v>3086</v>
      </c>
      <c r="R14" s="33">
        <v>1472</v>
      </c>
      <c r="S14" s="33">
        <v>1614</v>
      </c>
      <c r="T14" s="32">
        <v>1853</v>
      </c>
      <c r="U14" s="33">
        <v>8177</v>
      </c>
      <c r="V14" s="33">
        <v>3883</v>
      </c>
      <c r="W14" s="33">
        <v>4294</v>
      </c>
      <c r="X14" s="34" t="s">
        <v>42</v>
      </c>
      <c r="Y14" s="33">
        <v>1435</v>
      </c>
      <c r="Z14" s="33">
        <v>6101</v>
      </c>
      <c r="AA14" s="33">
        <v>2815</v>
      </c>
      <c r="AB14" s="33">
        <v>3286</v>
      </c>
      <c r="AC14" s="32">
        <v>1789</v>
      </c>
      <c r="AD14" s="33">
        <v>8020</v>
      </c>
      <c r="AE14" s="33">
        <v>3893</v>
      </c>
      <c r="AF14" s="33">
        <v>4127</v>
      </c>
    </row>
    <row r="15" spans="1:32" ht="12.75" customHeight="1">
      <c r="A15" s="31" t="s">
        <v>43</v>
      </c>
      <c r="B15" s="37" t="s">
        <v>44</v>
      </c>
      <c r="C15" s="33">
        <v>92843</v>
      </c>
      <c r="D15" s="33">
        <v>43924</v>
      </c>
      <c r="E15" s="33">
        <v>48919</v>
      </c>
      <c r="F15" s="34" t="s">
        <v>43</v>
      </c>
      <c r="G15" s="37" t="s">
        <v>44</v>
      </c>
      <c r="H15" s="33">
        <v>57645</v>
      </c>
      <c r="I15" s="33">
        <v>27175</v>
      </c>
      <c r="J15" s="33">
        <v>30470</v>
      </c>
      <c r="K15" s="37" t="s">
        <v>44</v>
      </c>
      <c r="L15" s="33">
        <v>10071</v>
      </c>
      <c r="M15" s="33">
        <v>4804</v>
      </c>
      <c r="N15" s="33">
        <v>5267</v>
      </c>
      <c r="O15" s="34" t="s">
        <v>43</v>
      </c>
      <c r="P15" s="37" t="s">
        <v>44</v>
      </c>
      <c r="Q15" s="33">
        <v>3047</v>
      </c>
      <c r="R15" s="33">
        <v>1448</v>
      </c>
      <c r="S15" s="33">
        <v>1599</v>
      </c>
      <c r="T15" s="37" t="s">
        <v>44</v>
      </c>
      <c r="U15" s="33">
        <v>8117</v>
      </c>
      <c r="V15" s="33">
        <v>3862</v>
      </c>
      <c r="W15" s="33">
        <v>4255</v>
      </c>
      <c r="X15" s="34" t="s">
        <v>43</v>
      </c>
      <c r="Y15" s="37" t="s">
        <v>44</v>
      </c>
      <c r="Z15" s="33">
        <v>6049</v>
      </c>
      <c r="AA15" s="33">
        <v>2790</v>
      </c>
      <c r="AB15" s="33">
        <v>3259</v>
      </c>
      <c r="AC15" s="37" t="s">
        <v>44</v>
      </c>
      <c r="AD15" s="33">
        <v>7914</v>
      </c>
      <c r="AE15" s="33">
        <v>3845</v>
      </c>
      <c r="AF15" s="33">
        <v>4069</v>
      </c>
    </row>
    <row r="16" spans="1:32" ht="12.75" customHeight="1">
      <c r="A16" s="31" t="s">
        <v>45</v>
      </c>
      <c r="B16" s="37">
        <v>23179</v>
      </c>
      <c r="C16" s="33">
        <v>92841</v>
      </c>
      <c r="D16" s="33">
        <v>43920</v>
      </c>
      <c r="E16" s="33">
        <v>48921</v>
      </c>
      <c r="F16" s="34" t="s">
        <v>45</v>
      </c>
      <c r="G16" s="35">
        <v>15033</v>
      </c>
      <c r="H16" s="33">
        <v>57666</v>
      </c>
      <c r="I16" s="33">
        <v>27157</v>
      </c>
      <c r="J16" s="33">
        <v>30509</v>
      </c>
      <c r="K16" s="37">
        <v>2316</v>
      </c>
      <c r="L16" s="33">
        <v>10066</v>
      </c>
      <c r="M16" s="33">
        <v>4796</v>
      </c>
      <c r="N16" s="33">
        <v>5270</v>
      </c>
      <c r="O16" s="34" t="s">
        <v>45</v>
      </c>
      <c r="P16" s="35">
        <v>712</v>
      </c>
      <c r="Q16" s="33">
        <v>3079</v>
      </c>
      <c r="R16" s="33">
        <v>1459</v>
      </c>
      <c r="S16" s="33">
        <v>1620</v>
      </c>
      <c r="T16" s="37">
        <v>1855</v>
      </c>
      <c r="U16" s="33">
        <v>8038</v>
      </c>
      <c r="V16" s="33">
        <v>3815</v>
      </c>
      <c r="W16" s="33">
        <v>4223</v>
      </c>
      <c r="X16" s="34" t="s">
        <v>45</v>
      </c>
      <c r="Y16" s="35">
        <v>1441</v>
      </c>
      <c r="Z16" s="33">
        <v>5978</v>
      </c>
      <c r="AA16" s="33">
        <v>2796</v>
      </c>
      <c r="AB16" s="33">
        <v>3182</v>
      </c>
      <c r="AC16" s="37">
        <v>1822</v>
      </c>
      <c r="AD16" s="33">
        <v>8014</v>
      </c>
      <c r="AE16" s="33">
        <v>3897</v>
      </c>
      <c r="AF16" s="33">
        <v>4117</v>
      </c>
    </row>
    <row r="17" spans="1:32" ht="12.75" customHeight="1">
      <c r="A17" s="31" t="s">
        <v>46</v>
      </c>
      <c r="B17" s="32">
        <v>23874</v>
      </c>
      <c r="C17" s="33">
        <v>92137</v>
      </c>
      <c r="D17" s="33">
        <v>43643</v>
      </c>
      <c r="E17" s="33">
        <v>48494</v>
      </c>
      <c r="F17" s="34" t="s">
        <v>46</v>
      </c>
      <c r="G17" s="33">
        <v>15509</v>
      </c>
      <c r="H17" s="33">
        <v>57179</v>
      </c>
      <c r="I17" s="33">
        <v>26990</v>
      </c>
      <c r="J17" s="33">
        <v>30189</v>
      </c>
      <c r="K17" s="32">
        <v>2520</v>
      </c>
      <c r="L17" s="33">
        <v>10011</v>
      </c>
      <c r="M17" s="33">
        <v>4784</v>
      </c>
      <c r="N17" s="33">
        <v>5227</v>
      </c>
      <c r="O17" s="34" t="s">
        <v>46</v>
      </c>
      <c r="P17" s="33">
        <v>707</v>
      </c>
      <c r="Q17" s="33">
        <v>3040</v>
      </c>
      <c r="R17" s="33">
        <v>1430</v>
      </c>
      <c r="S17" s="33">
        <v>1610</v>
      </c>
      <c r="T17" s="32">
        <v>1870</v>
      </c>
      <c r="U17" s="33">
        <v>7974</v>
      </c>
      <c r="V17" s="33">
        <v>3778</v>
      </c>
      <c r="W17" s="33">
        <v>4196</v>
      </c>
      <c r="X17" s="34" t="s">
        <v>46</v>
      </c>
      <c r="Y17" s="33">
        <v>1460</v>
      </c>
      <c r="Z17" s="33">
        <v>6002</v>
      </c>
      <c r="AA17" s="33">
        <v>2823</v>
      </c>
      <c r="AB17" s="33">
        <v>3179</v>
      </c>
      <c r="AC17" s="32">
        <v>1808</v>
      </c>
      <c r="AD17" s="33">
        <v>7931</v>
      </c>
      <c r="AE17" s="33">
        <v>3838</v>
      </c>
      <c r="AF17" s="33">
        <v>4093</v>
      </c>
    </row>
    <row r="18" spans="1:32" ht="12.75" customHeight="1">
      <c r="A18" s="31" t="s">
        <v>47</v>
      </c>
      <c r="B18" s="32">
        <v>24113</v>
      </c>
      <c r="C18" s="33">
        <v>92273</v>
      </c>
      <c r="D18" s="33">
        <v>43797</v>
      </c>
      <c r="E18" s="33">
        <v>48476</v>
      </c>
      <c r="F18" s="34" t="s">
        <v>47</v>
      </c>
      <c r="G18" s="33">
        <v>15738</v>
      </c>
      <c r="H18" s="33">
        <v>57423</v>
      </c>
      <c r="I18" s="33">
        <v>27246</v>
      </c>
      <c r="J18" s="33">
        <v>30177</v>
      </c>
      <c r="K18" s="32">
        <v>2528</v>
      </c>
      <c r="L18" s="33">
        <v>10029</v>
      </c>
      <c r="M18" s="33">
        <v>4768</v>
      </c>
      <c r="N18" s="33">
        <v>5261</v>
      </c>
      <c r="O18" s="34" t="s">
        <v>47</v>
      </c>
      <c r="P18" s="33">
        <v>709</v>
      </c>
      <c r="Q18" s="33">
        <v>3005</v>
      </c>
      <c r="R18" s="33">
        <v>1404</v>
      </c>
      <c r="S18" s="33">
        <v>1601</v>
      </c>
      <c r="T18" s="32">
        <v>1872</v>
      </c>
      <c r="U18" s="33">
        <v>7932</v>
      </c>
      <c r="V18" s="33">
        <v>3752</v>
      </c>
      <c r="W18" s="33">
        <v>4180</v>
      </c>
      <c r="X18" s="34" t="s">
        <v>47</v>
      </c>
      <c r="Y18" s="33">
        <v>1445</v>
      </c>
      <c r="Z18" s="33">
        <v>5952</v>
      </c>
      <c r="AA18" s="33">
        <v>2799</v>
      </c>
      <c r="AB18" s="33">
        <v>3153</v>
      </c>
      <c r="AC18" s="32">
        <v>1821</v>
      </c>
      <c r="AD18" s="33">
        <v>7932</v>
      </c>
      <c r="AE18" s="33">
        <v>3828</v>
      </c>
      <c r="AF18" s="33">
        <v>4104</v>
      </c>
    </row>
    <row r="19" spans="1:32" ht="12.75" customHeight="1">
      <c r="A19" s="31" t="s">
        <v>48</v>
      </c>
      <c r="B19" s="32">
        <v>24390</v>
      </c>
      <c r="C19" s="33">
        <v>92803</v>
      </c>
      <c r="D19" s="33">
        <v>44272</v>
      </c>
      <c r="E19" s="33">
        <v>48531</v>
      </c>
      <c r="F19" s="34" t="s">
        <v>48</v>
      </c>
      <c r="G19" s="33">
        <v>15952</v>
      </c>
      <c r="H19" s="33">
        <v>57915</v>
      </c>
      <c r="I19" s="33">
        <v>27647</v>
      </c>
      <c r="J19" s="33">
        <v>30268</v>
      </c>
      <c r="K19" s="32">
        <v>2549</v>
      </c>
      <c r="L19" s="33">
        <v>10074</v>
      </c>
      <c r="M19" s="33">
        <v>4803</v>
      </c>
      <c r="N19" s="33">
        <v>5271</v>
      </c>
      <c r="O19" s="34" t="s">
        <v>48</v>
      </c>
      <c r="P19" s="33">
        <v>718</v>
      </c>
      <c r="Q19" s="33">
        <v>3004</v>
      </c>
      <c r="R19" s="33">
        <v>1415</v>
      </c>
      <c r="S19" s="33">
        <v>1589</v>
      </c>
      <c r="T19" s="32">
        <v>1890</v>
      </c>
      <c r="U19" s="33">
        <v>7912</v>
      </c>
      <c r="V19" s="33">
        <v>3751</v>
      </c>
      <c r="W19" s="33">
        <v>4161</v>
      </c>
      <c r="X19" s="34" t="s">
        <v>48</v>
      </c>
      <c r="Y19" s="33">
        <v>1446</v>
      </c>
      <c r="Z19" s="33">
        <v>5947</v>
      </c>
      <c r="AA19" s="33">
        <v>2806</v>
      </c>
      <c r="AB19" s="33">
        <v>3141</v>
      </c>
      <c r="AC19" s="32">
        <v>1835</v>
      </c>
      <c r="AD19" s="33">
        <v>7951</v>
      </c>
      <c r="AE19" s="33">
        <v>3850</v>
      </c>
      <c r="AF19" s="33">
        <v>4101</v>
      </c>
    </row>
    <row r="20" spans="1:32" ht="12.75" customHeight="1">
      <c r="A20" s="31" t="s">
        <v>49</v>
      </c>
      <c r="B20" s="32">
        <v>24744</v>
      </c>
      <c r="C20" s="33">
        <v>92966</v>
      </c>
      <c r="D20" s="33">
        <v>44397</v>
      </c>
      <c r="E20" s="33">
        <v>48569</v>
      </c>
      <c r="F20" s="34" t="s">
        <v>49</v>
      </c>
      <c r="G20" s="33">
        <v>16261</v>
      </c>
      <c r="H20" s="33">
        <v>58115</v>
      </c>
      <c r="I20" s="33">
        <v>27767</v>
      </c>
      <c r="J20" s="33">
        <v>30348</v>
      </c>
      <c r="K20" s="32">
        <v>2605</v>
      </c>
      <c r="L20" s="33">
        <v>10146</v>
      </c>
      <c r="M20" s="33">
        <v>4864</v>
      </c>
      <c r="N20" s="33">
        <v>5282</v>
      </c>
      <c r="O20" s="34" t="s">
        <v>49</v>
      </c>
      <c r="P20" s="33">
        <v>717</v>
      </c>
      <c r="Q20" s="33">
        <v>2970</v>
      </c>
      <c r="R20" s="33">
        <v>1401</v>
      </c>
      <c r="S20" s="33">
        <v>1569</v>
      </c>
      <c r="T20" s="32">
        <v>1900</v>
      </c>
      <c r="U20" s="33">
        <v>7931</v>
      </c>
      <c r="V20" s="33">
        <v>3767</v>
      </c>
      <c r="W20" s="33">
        <v>4164</v>
      </c>
      <c r="X20" s="34" t="s">
        <v>49</v>
      </c>
      <c r="Y20" s="33">
        <v>1438</v>
      </c>
      <c r="Z20" s="33">
        <v>5920</v>
      </c>
      <c r="AA20" s="33">
        <v>2783</v>
      </c>
      <c r="AB20" s="33">
        <v>3137</v>
      </c>
      <c r="AC20" s="32">
        <v>1823</v>
      </c>
      <c r="AD20" s="33">
        <v>7884</v>
      </c>
      <c r="AE20" s="33">
        <v>3815</v>
      </c>
      <c r="AF20" s="33">
        <v>4069</v>
      </c>
    </row>
    <row r="21" spans="1:32" ht="12.75" customHeight="1">
      <c r="A21" s="31" t="s">
        <v>50</v>
      </c>
      <c r="B21" s="32">
        <v>25094</v>
      </c>
      <c r="C21" s="33">
        <v>94401</v>
      </c>
      <c r="D21" s="33">
        <v>45131</v>
      </c>
      <c r="E21" s="33">
        <v>49270</v>
      </c>
      <c r="F21" s="34" t="s">
        <v>50</v>
      </c>
      <c r="G21" s="33">
        <v>16525</v>
      </c>
      <c r="H21" s="33">
        <v>59717</v>
      </c>
      <c r="I21" s="33">
        <v>28603</v>
      </c>
      <c r="J21" s="33">
        <v>31114</v>
      </c>
      <c r="K21" s="32">
        <v>2678</v>
      </c>
      <c r="L21" s="33">
        <v>10309</v>
      </c>
      <c r="M21" s="33">
        <v>4996</v>
      </c>
      <c r="N21" s="33">
        <v>5313</v>
      </c>
      <c r="O21" s="34" t="s">
        <v>50</v>
      </c>
      <c r="P21" s="33">
        <v>715</v>
      </c>
      <c r="Q21" s="33">
        <v>2960</v>
      </c>
      <c r="R21" s="33">
        <v>1386</v>
      </c>
      <c r="S21" s="33">
        <v>1574</v>
      </c>
      <c r="T21" s="32">
        <v>1917</v>
      </c>
      <c r="U21" s="33">
        <v>7966</v>
      </c>
      <c r="V21" s="33">
        <v>3789</v>
      </c>
      <c r="W21" s="33">
        <v>4177</v>
      </c>
      <c r="X21" s="34" t="s">
        <v>50</v>
      </c>
      <c r="Y21" s="33">
        <v>1438</v>
      </c>
      <c r="Z21" s="33">
        <v>5874</v>
      </c>
      <c r="AA21" s="33">
        <v>2733</v>
      </c>
      <c r="AB21" s="33">
        <v>3141</v>
      </c>
      <c r="AC21" s="32">
        <v>1821</v>
      </c>
      <c r="AD21" s="33">
        <v>7575</v>
      </c>
      <c r="AE21" s="33">
        <v>3624</v>
      </c>
      <c r="AF21" s="33">
        <v>3951</v>
      </c>
    </row>
    <row r="22" spans="1:32" ht="12.75" customHeight="1">
      <c r="A22" s="31" t="s">
        <v>51</v>
      </c>
      <c r="B22" s="32">
        <v>25221</v>
      </c>
      <c r="C22" s="33">
        <v>94626</v>
      </c>
      <c r="D22" s="33">
        <v>45379</v>
      </c>
      <c r="E22" s="33">
        <v>49247</v>
      </c>
      <c r="F22" s="34" t="s">
        <v>51</v>
      </c>
      <c r="G22" s="33">
        <v>16659</v>
      </c>
      <c r="H22" s="33">
        <v>59958</v>
      </c>
      <c r="I22" s="33">
        <v>28810</v>
      </c>
      <c r="J22" s="33">
        <v>31148</v>
      </c>
      <c r="K22" s="32">
        <v>2651</v>
      </c>
      <c r="L22" s="33">
        <v>10244</v>
      </c>
      <c r="M22" s="33">
        <v>4987</v>
      </c>
      <c r="N22" s="33">
        <v>5257</v>
      </c>
      <c r="O22" s="34" t="s">
        <v>51</v>
      </c>
      <c r="P22" s="33">
        <v>725</v>
      </c>
      <c r="Q22" s="33">
        <v>2948</v>
      </c>
      <c r="R22" s="33">
        <v>1388</v>
      </c>
      <c r="S22" s="33">
        <v>1560</v>
      </c>
      <c r="T22" s="32">
        <v>1925</v>
      </c>
      <c r="U22" s="33">
        <v>7964</v>
      </c>
      <c r="V22" s="33">
        <v>3790</v>
      </c>
      <c r="W22" s="33">
        <v>4174</v>
      </c>
      <c r="X22" s="34" t="s">
        <v>51</v>
      </c>
      <c r="Y22" s="33">
        <v>1441</v>
      </c>
      <c r="Z22" s="33">
        <v>5863</v>
      </c>
      <c r="AA22" s="33">
        <v>2737</v>
      </c>
      <c r="AB22" s="33">
        <v>3126</v>
      </c>
      <c r="AC22" s="32">
        <v>1820</v>
      </c>
      <c r="AD22" s="33">
        <v>7649</v>
      </c>
      <c r="AE22" s="33">
        <v>3667</v>
      </c>
      <c r="AF22" s="33">
        <v>3982</v>
      </c>
    </row>
    <row r="23" spans="1:32" ht="12.75" customHeight="1">
      <c r="A23" s="31" t="s">
        <v>52</v>
      </c>
      <c r="B23" s="32">
        <v>25394</v>
      </c>
      <c r="C23" s="33">
        <v>94846</v>
      </c>
      <c r="D23" s="33">
        <v>45551</v>
      </c>
      <c r="E23" s="33">
        <v>49295</v>
      </c>
      <c r="F23" s="34" t="s">
        <v>52</v>
      </c>
      <c r="G23" s="33">
        <v>16770</v>
      </c>
      <c r="H23" s="33">
        <v>60201</v>
      </c>
      <c r="I23" s="33">
        <v>28958</v>
      </c>
      <c r="J23" s="33">
        <v>31243</v>
      </c>
      <c r="K23" s="32">
        <v>2678</v>
      </c>
      <c r="L23" s="33">
        <v>10247</v>
      </c>
      <c r="M23" s="33">
        <v>5000</v>
      </c>
      <c r="N23" s="33">
        <v>5247</v>
      </c>
      <c r="O23" s="34" t="s">
        <v>52</v>
      </c>
      <c r="P23" s="33">
        <v>727</v>
      </c>
      <c r="Q23" s="33">
        <v>2947</v>
      </c>
      <c r="R23" s="33">
        <v>1384</v>
      </c>
      <c r="S23" s="33">
        <v>1563</v>
      </c>
      <c r="T23" s="32">
        <v>1939</v>
      </c>
      <c r="U23" s="33">
        <v>8002</v>
      </c>
      <c r="V23" s="33">
        <v>3829</v>
      </c>
      <c r="W23" s="33">
        <v>4173</v>
      </c>
      <c r="X23" s="34" t="s">
        <v>52</v>
      </c>
      <c r="Y23" s="33">
        <v>1447</v>
      </c>
      <c r="Z23" s="33">
        <v>5835</v>
      </c>
      <c r="AA23" s="33">
        <v>2734</v>
      </c>
      <c r="AB23" s="33">
        <v>3101</v>
      </c>
      <c r="AC23" s="32">
        <v>1833</v>
      </c>
      <c r="AD23" s="33">
        <v>7614</v>
      </c>
      <c r="AE23" s="33">
        <v>3646</v>
      </c>
      <c r="AF23" s="33">
        <v>3968</v>
      </c>
    </row>
    <row r="24" spans="1:32" ht="12.75" customHeight="1">
      <c r="A24" s="31" t="s">
        <v>53</v>
      </c>
      <c r="B24" s="32">
        <v>25522</v>
      </c>
      <c r="C24" s="33">
        <v>94986</v>
      </c>
      <c r="D24" s="33">
        <v>45701</v>
      </c>
      <c r="E24" s="33">
        <v>49285</v>
      </c>
      <c r="F24" s="34" t="s">
        <v>53</v>
      </c>
      <c r="G24" s="33">
        <v>16891</v>
      </c>
      <c r="H24" s="33">
        <v>60428</v>
      </c>
      <c r="I24" s="33">
        <v>29150</v>
      </c>
      <c r="J24" s="33">
        <v>31278</v>
      </c>
      <c r="K24" s="32">
        <v>2663</v>
      </c>
      <c r="L24" s="33">
        <v>10207</v>
      </c>
      <c r="M24" s="33">
        <v>4994</v>
      </c>
      <c r="N24" s="33">
        <v>5213</v>
      </c>
      <c r="O24" s="34" t="s">
        <v>53</v>
      </c>
      <c r="P24" s="33">
        <v>737</v>
      </c>
      <c r="Q24" s="33">
        <v>2971</v>
      </c>
      <c r="R24" s="33">
        <v>1402</v>
      </c>
      <c r="S24" s="33">
        <v>1569</v>
      </c>
      <c r="T24" s="32">
        <v>1945</v>
      </c>
      <c r="U24" s="33">
        <v>8002</v>
      </c>
      <c r="V24" s="33">
        <v>3797</v>
      </c>
      <c r="W24" s="33">
        <v>4205</v>
      </c>
      <c r="X24" s="34" t="s">
        <v>53</v>
      </c>
      <c r="Y24" s="33">
        <v>1438</v>
      </c>
      <c r="Z24" s="33">
        <v>5803</v>
      </c>
      <c r="AA24" s="33">
        <v>2732</v>
      </c>
      <c r="AB24" s="33">
        <v>3071</v>
      </c>
      <c r="AC24" s="32">
        <v>1848</v>
      </c>
      <c r="AD24" s="33">
        <v>7575</v>
      </c>
      <c r="AE24" s="33">
        <v>3626</v>
      </c>
      <c r="AF24" s="33">
        <v>3949</v>
      </c>
    </row>
    <row r="25" spans="1:32" ht="12.75" customHeight="1">
      <c r="A25" s="31" t="s">
        <v>54</v>
      </c>
      <c r="B25" s="32">
        <v>25615</v>
      </c>
      <c r="C25" s="33">
        <v>95452</v>
      </c>
      <c r="D25" s="33">
        <v>46181</v>
      </c>
      <c r="E25" s="33">
        <v>49271</v>
      </c>
      <c r="F25" s="34" t="s">
        <v>54</v>
      </c>
      <c r="G25" s="33">
        <v>16947</v>
      </c>
      <c r="H25" s="33">
        <v>60874</v>
      </c>
      <c r="I25" s="33">
        <v>29574</v>
      </c>
      <c r="J25" s="33">
        <v>31300</v>
      </c>
      <c r="K25" s="32">
        <v>2658</v>
      </c>
      <c r="L25" s="33">
        <v>10150</v>
      </c>
      <c r="M25" s="33">
        <v>4980</v>
      </c>
      <c r="N25" s="33">
        <v>5170</v>
      </c>
      <c r="O25" s="34" t="s">
        <v>54</v>
      </c>
      <c r="P25" s="33">
        <v>745</v>
      </c>
      <c r="Q25" s="33">
        <v>3014</v>
      </c>
      <c r="R25" s="33">
        <v>1433</v>
      </c>
      <c r="S25" s="33">
        <v>1581</v>
      </c>
      <c r="T25" s="32">
        <v>1975</v>
      </c>
      <c r="U25" s="33">
        <v>8089</v>
      </c>
      <c r="V25" s="33">
        <v>3859</v>
      </c>
      <c r="W25" s="33">
        <v>4230</v>
      </c>
      <c r="X25" s="34" t="s">
        <v>54</v>
      </c>
      <c r="Y25" s="33">
        <v>1431</v>
      </c>
      <c r="Z25" s="33">
        <v>5770</v>
      </c>
      <c r="AA25" s="33">
        <v>2710</v>
      </c>
      <c r="AB25" s="33">
        <v>3060</v>
      </c>
      <c r="AC25" s="32">
        <v>1859</v>
      </c>
      <c r="AD25" s="33">
        <v>7555</v>
      </c>
      <c r="AE25" s="33">
        <v>3625</v>
      </c>
      <c r="AF25" s="33">
        <v>3930</v>
      </c>
    </row>
    <row r="26" spans="1:32" ht="12.75" customHeight="1">
      <c r="A26" s="31" t="s">
        <v>55</v>
      </c>
      <c r="B26" s="32">
        <v>25757</v>
      </c>
      <c r="C26" s="33">
        <v>95576</v>
      </c>
      <c r="D26" s="33">
        <v>46043</v>
      </c>
      <c r="E26" s="33">
        <v>49533</v>
      </c>
      <c r="F26" s="34" t="s">
        <v>55</v>
      </c>
      <c r="G26" s="33">
        <v>17080</v>
      </c>
      <c r="H26" s="33">
        <v>60829</v>
      </c>
      <c r="I26" s="33">
        <v>29377</v>
      </c>
      <c r="J26" s="33">
        <v>31452</v>
      </c>
      <c r="K26" s="32">
        <v>2643</v>
      </c>
      <c r="L26" s="33">
        <v>10208</v>
      </c>
      <c r="M26" s="33">
        <v>4971</v>
      </c>
      <c r="N26" s="33">
        <v>5237</v>
      </c>
      <c r="O26" s="34" t="s">
        <v>55</v>
      </c>
      <c r="P26" s="33">
        <v>746</v>
      </c>
      <c r="Q26" s="33">
        <v>2989</v>
      </c>
      <c r="R26" s="33">
        <v>1410</v>
      </c>
      <c r="S26" s="33">
        <v>1579</v>
      </c>
      <c r="T26" s="32">
        <v>1990</v>
      </c>
      <c r="U26" s="33">
        <v>8149</v>
      </c>
      <c r="V26" s="33">
        <v>3902</v>
      </c>
      <c r="W26" s="33">
        <v>4247</v>
      </c>
      <c r="X26" s="34" t="s">
        <v>55</v>
      </c>
      <c r="Y26" s="33">
        <v>1424</v>
      </c>
      <c r="Z26" s="33">
        <v>5768</v>
      </c>
      <c r="AA26" s="33">
        <v>2716</v>
      </c>
      <c r="AB26" s="33">
        <v>3052</v>
      </c>
      <c r="AC26" s="32">
        <v>1874</v>
      </c>
      <c r="AD26" s="33">
        <v>7633</v>
      </c>
      <c r="AE26" s="33">
        <v>3667</v>
      </c>
      <c r="AF26" s="33">
        <v>3966</v>
      </c>
    </row>
    <row r="27" spans="1:32" ht="12.75" customHeight="1">
      <c r="A27" s="31" t="s">
        <v>56</v>
      </c>
      <c r="B27" s="32">
        <v>25897</v>
      </c>
      <c r="C27" s="33">
        <v>95850</v>
      </c>
      <c r="D27" s="33">
        <v>46180</v>
      </c>
      <c r="E27" s="33">
        <v>49670</v>
      </c>
      <c r="F27" s="34" t="s">
        <v>56</v>
      </c>
      <c r="G27" s="33">
        <v>17236</v>
      </c>
      <c r="H27" s="33">
        <v>61077</v>
      </c>
      <c r="I27" s="33">
        <v>29512</v>
      </c>
      <c r="J27" s="33">
        <v>31565</v>
      </c>
      <c r="K27" s="32">
        <v>2601</v>
      </c>
      <c r="L27" s="33">
        <v>10216</v>
      </c>
      <c r="M27" s="33">
        <v>4957</v>
      </c>
      <c r="N27" s="33">
        <v>5259</v>
      </c>
      <c r="O27" s="34" t="s">
        <v>56</v>
      </c>
      <c r="P27" s="33">
        <v>744</v>
      </c>
      <c r="Q27" s="33">
        <v>2971</v>
      </c>
      <c r="R27" s="33">
        <v>1391</v>
      </c>
      <c r="S27" s="33">
        <v>1580</v>
      </c>
      <c r="T27" s="32">
        <v>2016</v>
      </c>
      <c r="U27" s="33">
        <v>8180</v>
      </c>
      <c r="V27" s="33">
        <v>3922</v>
      </c>
      <c r="W27" s="33">
        <v>4258</v>
      </c>
      <c r="X27" s="34" t="s">
        <v>56</v>
      </c>
      <c r="Y27" s="33">
        <v>1423</v>
      </c>
      <c r="Z27" s="33">
        <v>5792</v>
      </c>
      <c r="AA27" s="33">
        <v>2724</v>
      </c>
      <c r="AB27" s="33">
        <v>3068</v>
      </c>
      <c r="AC27" s="32">
        <v>1877</v>
      </c>
      <c r="AD27" s="33">
        <v>7614</v>
      </c>
      <c r="AE27" s="33">
        <v>3674</v>
      </c>
      <c r="AF27" s="33">
        <v>3940</v>
      </c>
    </row>
    <row r="28" spans="1:32" ht="12.75" customHeight="1">
      <c r="A28" s="31" t="s">
        <v>57</v>
      </c>
      <c r="B28" s="32">
        <v>27739</v>
      </c>
      <c r="C28" s="33">
        <v>96111</v>
      </c>
      <c r="D28" s="33">
        <v>46410</v>
      </c>
      <c r="E28" s="33">
        <v>49701</v>
      </c>
      <c r="F28" s="34" t="s">
        <v>57</v>
      </c>
      <c r="G28" s="33">
        <v>19039</v>
      </c>
      <c r="H28" s="33">
        <v>61311</v>
      </c>
      <c r="I28" s="33">
        <v>29706</v>
      </c>
      <c r="J28" s="33">
        <v>31605</v>
      </c>
      <c r="K28" s="32">
        <v>2623</v>
      </c>
      <c r="L28" s="33">
        <v>10225</v>
      </c>
      <c r="M28" s="33">
        <v>4968</v>
      </c>
      <c r="N28" s="33">
        <v>5257</v>
      </c>
      <c r="O28" s="34" t="s">
        <v>57</v>
      </c>
      <c r="P28" s="33">
        <v>752</v>
      </c>
      <c r="Q28" s="33">
        <v>3009</v>
      </c>
      <c r="R28" s="33">
        <v>1419</v>
      </c>
      <c r="S28" s="33">
        <v>1590</v>
      </c>
      <c r="T28" s="32">
        <v>2019</v>
      </c>
      <c r="U28" s="33">
        <v>8172</v>
      </c>
      <c r="V28" s="33">
        <v>3926</v>
      </c>
      <c r="W28" s="33">
        <v>4246</v>
      </c>
      <c r="X28" s="34" t="s">
        <v>57</v>
      </c>
      <c r="Y28" s="33">
        <v>1425</v>
      </c>
      <c r="Z28" s="33">
        <v>5821</v>
      </c>
      <c r="AA28" s="33">
        <v>2727</v>
      </c>
      <c r="AB28" s="33">
        <v>3094</v>
      </c>
      <c r="AC28" s="32">
        <v>1881</v>
      </c>
      <c r="AD28" s="33">
        <v>7573</v>
      </c>
      <c r="AE28" s="33">
        <v>3664</v>
      </c>
      <c r="AF28" s="33">
        <v>3909</v>
      </c>
    </row>
    <row r="29" spans="1:32" ht="12.75" customHeight="1">
      <c r="A29" s="31" t="s">
        <v>58</v>
      </c>
      <c r="B29" s="32">
        <v>27719</v>
      </c>
      <c r="C29" s="33">
        <v>95968</v>
      </c>
      <c r="D29" s="33">
        <v>46070</v>
      </c>
      <c r="E29" s="33">
        <v>49898</v>
      </c>
      <c r="F29" s="34" t="s">
        <v>58</v>
      </c>
      <c r="G29" s="33">
        <v>19016</v>
      </c>
      <c r="H29" s="33">
        <v>61158</v>
      </c>
      <c r="I29" s="33">
        <v>29374</v>
      </c>
      <c r="J29" s="33">
        <v>31784</v>
      </c>
      <c r="K29" s="32">
        <v>2619</v>
      </c>
      <c r="L29" s="33">
        <v>10171</v>
      </c>
      <c r="M29" s="33">
        <v>4934</v>
      </c>
      <c r="N29" s="33">
        <v>5237</v>
      </c>
      <c r="O29" s="34" t="s">
        <v>58</v>
      </c>
      <c r="P29" s="33">
        <v>762</v>
      </c>
      <c r="Q29" s="33">
        <v>3056</v>
      </c>
      <c r="R29" s="33">
        <v>1440</v>
      </c>
      <c r="S29" s="33">
        <v>1616</v>
      </c>
      <c r="T29" s="32">
        <v>2020</v>
      </c>
      <c r="U29" s="33">
        <v>8223</v>
      </c>
      <c r="V29" s="33">
        <v>3939</v>
      </c>
      <c r="W29" s="33">
        <v>4284</v>
      </c>
      <c r="X29" s="34" t="s">
        <v>58</v>
      </c>
      <c r="Y29" s="33">
        <v>1421</v>
      </c>
      <c r="Z29" s="33">
        <v>5786</v>
      </c>
      <c r="AA29" s="33">
        <v>2725</v>
      </c>
      <c r="AB29" s="33">
        <v>3061</v>
      </c>
      <c r="AC29" s="32">
        <v>1881</v>
      </c>
      <c r="AD29" s="33">
        <v>7574</v>
      </c>
      <c r="AE29" s="33">
        <v>3658</v>
      </c>
      <c r="AF29" s="33">
        <v>3916</v>
      </c>
    </row>
    <row r="30" spans="1:32" ht="12.75" customHeight="1">
      <c r="A30" s="31" t="s">
        <v>59</v>
      </c>
      <c r="B30" s="32">
        <v>27754</v>
      </c>
      <c r="C30" s="33">
        <v>96012</v>
      </c>
      <c r="D30" s="33">
        <v>45989</v>
      </c>
      <c r="E30" s="33">
        <v>50023</v>
      </c>
      <c r="F30" s="34" t="s">
        <v>59</v>
      </c>
      <c r="G30" s="33">
        <v>18866</v>
      </c>
      <c r="H30" s="33">
        <v>60787</v>
      </c>
      <c r="I30" s="33">
        <v>29096</v>
      </c>
      <c r="J30" s="33">
        <v>31691</v>
      </c>
      <c r="K30" s="32">
        <v>2673</v>
      </c>
      <c r="L30" s="33">
        <v>10188</v>
      </c>
      <c r="M30" s="33">
        <v>4947</v>
      </c>
      <c r="N30" s="33">
        <v>5241</v>
      </c>
      <c r="O30" s="34" t="s">
        <v>59</v>
      </c>
      <c r="P30" s="33">
        <v>765</v>
      </c>
      <c r="Q30" s="33">
        <v>3091</v>
      </c>
      <c r="R30" s="33">
        <v>1464</v>
      </c>
      <c r="S30" s="33">
        <v>1627</v>
      </c>
      <c r="T30" s="32">
        <v>2031</v>
      </c>
      <c r="U30" s="33">
        <v>8277</v>
      </c>
      <c r="V30" s="33">
        <v>3964</v>
      </c>
      <c r="W30" s="33">
        <v>4313</v>
      </c>
      <c r="X30" s="34" t="s">
        <v>59</v>
      </c>
      <c r="Y30" s="33">
        <v>1414</v>
      </c>
      <c r="Z30" s="33">
        <v>5736</v>
      </c>
      <c r="AA30" s="33">
        <v>2704</v>
      </c>
      <c r="AB30" s="33">
        <v>3032</v>
      </c>
      <c r="AC30" s="32">
        <v>2005</v>
      </c>
      <c r="AD30" s="33">
        <v>7933</v>
      </c>
      <c r="AE30" s="33">
        <v>3814</v>
      </c>
      <c r="AF30" s="33">
        <v>4119</v>
      </c>
    </row>
    <row r="31" spans="1:32" ht="12.75" customHeight="1">
      <c r="A31" s="31" t="s">
        <v>60</v>
      </c>
      <c r="B31" s="32">
        <v>27740</v>
      </c>
      <c r="C31" s="33">
        <v>96846</v>
      </c>
      <c r="D31" s="33">
        <v>46538</v>
      </c>
      <c r="E31" s="33">
        <v>50308</v>
      </c>
      <c r="F31" s="34" t="s">
        <v>60</v>
      </c>
      <c r="G31" s="33">
        <v>18672</v>
      </c>
      <c r="H31" s="33">
        <v>60812</v>
      </c>
      <c r="I31" s="33">
        <v>29290</v>
      </c>
      <c r="J31" s="33">
        <v>31522</v>
      </c>
      <c r="K31" s="32">
        <v>2649</v>
      </c>
      <c r="L31" s="33">
        <v>10214</v>
      </c>
      <c r="M31" s="33">
        <v>4950</v>
      </c>
      <c r="N31" s="33">
        <v>5264</v>
      </c>
      <c r="O31" s="34" t="s">
        <v>60</v>
      </c>
      <c r="P31" s="33">
        <v>769</v>
      </c>
      <c r="Q31" s="33">
        <v>3089</v>
      </c>
      <c r="R31" s="33">
        <v>1464</v>
      </c>
      <c r="S31" s="33">
        <v>1625</v>
      </c>
      <c r="T31" s="32">
        <v>2040</v>
      </c>
      <c r="U31" s="33">
        <v>8335</v>
      </c>
      <c r="V31" s="33">
        <v>3979</v>
      </c>
      <c r="W31" s="33">
        <v>4356</v>
      </c>
      <c r="X31" s="34" t="s">
        <v>60</v>
      </c>
      <c r="Y31" s="33">
        <v>1414</v>
      </c>
      <c r="Z31" s="33">
        <v>5729</v>
      </c>
      <c r="AA31" s="33">
        <v>2699</v>
      </c>
      <c r="AB31" s="33">
        <v>3030</v>
      </c>
      <c r="AC31" s="32">
        <v>2196</v>
      </c>
      <c r="AD31" s="33">
        <v>8667</v>
      </c>
      <c r="AE31" s="33">
        <v>4156</v>
      </c>
      <c r="AF31" s="33">
        <v>4511</v>
      </c>
    </row>
    <row r="32" spans="1:32" ht="12.75" customHeight="1">
      <c r="A32" s="31" t="s">
        <v>61</v>
      </c>
      <c r="B32" s="32">
        <v>27784</v>
      </c>
      <c r="C32" s="33">
        <v>96907</v>
      </c>
      <c r="D32" s="33">
        <v>46384</v>
      </c>
      <c r="E32" s="33">
        <v>50523</v>
      </c>
      <c r="F32" s="34" t="s">
        <v>61</v>
      </c>
      <c r="G32" s="33">
        <v>18621</v>
      </c>
      <c r="H32" s="33">
        <v>60634</v>
      </c>
      <c r="I32" s="33">
        <v>29074</v>
      </c>
      <c r="J32" s="33">
        <v>31560</v>
      </c>
      <c r="K32" s="32">
        <v>2632</v>
      </c>
      <c r="L32" s="33">
        <v>10140</v>
      </c>
      <c r="M32" s="33">
        <v>4909</v>
      </c>
      <c r="N32" s="33">
        <v>5231</v>
      </c>
      <c r="O32" s="34" t="s">
        <v>61</v>
      </c>
      <c r="P32" s="33">
        <v>771</v>
      </c>
      <c r="Q32" s="33">
        <v>3084</v>
      </c>
      <c r="R32" s="33">
        <v>1457</v>
      </c>
      <c r="S32" s="33">
        <v>1627</v>
      </c>
      <c r="T32" s="32">
        <v>2045</v>
      </c>
      <c r="U32" s="33">
        <v>8366</v>
      </c>
      <c r="V32" s="33">
        <v>3976</v>
      </c>
      <c r="W32" s="33">
        <v>4390</v>
      </c>
      <c r="X32" s="34" t="s">
        <v>61</v>
      </c>
      <c r="Y32" s="33">
        <v>1402</v>
      </c>
      <c r="Z32" s="33">
        <v>5666</v>
      </c>
      <c r="AA32" s="33">
        <v>2653</v>
      </c>
      <c r="AB32" s="33">
        <v>3013</v>
      </c>
      <c r="AC32" s="32">
        <v>2313</v>
      </c>
      <c r="AD32" s="33">
        <v>9017</v>
      </c>
      <c r="AE32" s="33">
        <v>4315</v>
      </c>
      <c r="AF32" s="33">
        <v>4702</v>
      </c>
    </row>
    <row r="33" spans="1:32" ht="12.75" customHeight="1">
      <c r="A33" s="31" t="s">
        <v>62</v>
      </c>
      <c r="B33" s="32">
        <v>27842</v>
      </c>
      <c r="C33" s="33">
        <v>97048</v>
      </c>
      <c r="D33" s="33">
        <v>46436</v>
      </c>
      <c r="E33" s="33">
        <v>50612</v>
      </c>
      <c r="F33" s="34" t="s">
        <v>62</v>
      </c>
      <c r="G33" s="33">
        <v>18623</v>
      </c>
      <c r="H33" s="33">
        <v>60484</v>
      </c>
      <c r="I33" s="33">
        <v>28988</v>
      </c>
      <c r="J33" s="33">
        <v>31496</v>
      </c>
      <c r="K33" s="32">
        <v>2619</v>
      </c>
      <c r="L33" s="33">
        <v>10175</v>
      </c>
      <c r="M33" s="33">
        <v>4904</v>
      </c>
      <c r="N33" s="33">
        <v>5271</v>
      </c>
      <c r="O33" s="34" t="s">
        <v>62</v>
      </c>
      <c r="P33" s="33">
        <v>781</v>
      </c>
      <c r="Q33" s="33">
        <v>3087</v>
      </c>
      <c r="R33" s="33">
        <v>1454</v>
      </c>
      <c r="S33" s="33">
        <v>1633</v>
      </c>
      <c r="T33" s="32">
        <v>2046</v>
      </c>
      <c r="U33" s="33">
        <v>8390</v>
      </c>
      <c r="V33" s="33">
        <v>3985</v>
      </c>
      <c r="W33" s="33">
        <v>4405</v>
      </c>
      <c r="X33" s="34" t="s">
        <v>62</v>
      </c>
      <c r="Y33" s="33">
        <v>1411</v>
      </c>
      <c r="Z33" s="33">
        <v>5723</v>
      </c>
      <c r="AA33" s="33">
        <v>2689</v>
      </c>
      <c r="AB33" s="33">
        <v>3034</v>
      </c>
      <c r="AC33" s="32">
        <v>2362</v>
      </c>
      <c r="AD33" s="33">
        <v>9189</v>
      </c>
      <c r="AE33" s="33">
        <v>4416</v>
      </c>
      <c r="AF33" s="33">
        <v>4773</v>
      </c>
    </row>
    <row r="34" spans="1:32" ht="12.75" customHeight="1">
      <c r="A34" s="31" t="s">
        <v>63</v>
      </c>
      <c r="B34" s="32">
        <v>28031</v>
      </c>
      <c r="C34" s="33">
        <v>96932</v>
      </c>
      <c r="D34" s="33">
        <v>46410</v>
      </c>
      <c r="E34" s="33">
        <v>50522</v>
      </c>
      <c r="F34" s="34" t="s">
        <v>63</v>
      </c>
      <c r="G34" s="33">
        <v>18757</v>
      </c>
      <c r="H34" s="33">
        <v>60284</v>
      </c>
      <c r="I34" s="33">
        <v>28895</v>
      </c>
      <c r="J34" s="33">
        <v>31389</v>
      </c>
      <c r="K34" s="32">
        <v>2604</v>
      </c>
      <c r="L34" s="33">
        <v>10176</v>
      </c>
      <c r="M34" s="33">
        <v>4892</v>
      </c>
      <c r="N34" s="33">
        <v>5284</v>
      </c>
      <c r="O34" s="34" t="s">
        <v>63</v>
      </c>
      <c r="P34" s="33">
        <v>779</v>
      </c>
      <c r="Q34" s="33">
        <v>3049</v>
      </c>
      <c r="R34" s="33">
        <v>1449</v>
      </c>
      <c r="S34" s="33">
        <v>1600</v>
      </c>
      <c r="T34" s="32">
        <v>2050</v>
      </c>
      <c r="U34" s="33">
        <v>8396</v>
      </c>
      <c r="V34" s="33">
        <v>4020</v>
      </c>
      <c r="W34" s="33">
        <v>4376</v>
      </c>
      <c r="X34" s="34" t="s">
        <v>63</v>
      </c>
      <c r="Y34" s="33">
        <v>1410</v>
      </c>
      <c r="Z34" s="33">
        <v>5681</v>
      </c>
      <c r="AA34" s="33">
        <v>2657</v>
      </c>
      <c r="AB34" s="33">
        <v>3024</v>
      </c>
      <c r="AC34" s="32">
        <v>2431</v>
      </c>
      <c r="AD34" s="33">
        <v>9346</v>
      </c>
      <c r="AE34" s="33">
        <v>4497</v>
      </c>
      <c r="AF34" s="33">
        <v>4849</v>
      </c>
    </row>
    <row r="35" spans="1:32" ht="12.75" customHeight="1">
      <c r="A35" s="31" t="s">
        <v>64</v>
      </c>
      <c r="B35" s="32">
        <v>28326</v>
      </c>
      <c r="C35" s="33">
        <v>97336</v>
      </c>
      <c r="D35" s="33">
        <v>46584</v>
      </c>
      <c r="E35" s="33">
        <v>50752</v>
      </c>
      <c r="F35" s="34" t="s">
        <v>64</v>
      </c>
      <c r="G35" s="33">
        <v>18858</v>
      </c>
      <c r="H35" s="33">
        <v>60226</v>
      </c>
      <c r="I35" s="33">
        <v>28865</v>
      </c>
      <c r="J35" s="33">
        <v>31361</v>
      </c>
      <c r="K35" s="32">
        <v>2627</v>
      </c>
      <c r="L35" s="33">
        <v>10199</v>
      </c>
      <c r="M35" s="33">
        <v>4893</v>
      </c>
      <c r="N35" s="33">
        <v>5306</v>
      </c>
      <c r="O35" s="34" t="s">
        <v>64</v>
      </c>
      <c r="P35" s="33">
        <v>783</v>
      </c>
      <c r="Q35" s="33">
        <v>3039</v>
      </c>
      <c r="R35" s="33">
        <v>1432</v>
      </c>
      <c r="S35" s="33">
        <v>1607</v>
      </c>
      <c r="T35" s="32">
        <v>2060</v>
      </c>
      <c r="U35" s="33">
        <v>8409</v>
      </c>
      <c r="V35" s="33">
        <v>4005</v>
      </c>
      <c r="W35" s="33">
        <v>4404</v>
      </c>
      <c r="X35" s="34" t="s">
        <v>64</v>
      </c>
      <c r="Y35" s="33">
        <v>1435</v>
      </c>
      <c r="Z35" s="33">
        <v>5708</v>
      </c>
      <c r="AA35" s="33">
        <v>2676</v>
      </c>
      <c r="AB35" s="33">
        <v>3032</v>
      </c>
      <c r="AC35" s="32">
        <v>2563</v>
      </c>
      <c r="AD35" s="33">
        <v>9755</v>
      </c>
      <c r="AE35" s="33">
        <v>4713</v>
      </c>
      <c r="AF35" s="33">
        <v>5042</v>
      </c>
    </row>
    <row r="36" spans="1:32" ht="12.75" customHeight="1">
      <c r="A36" s="31" t="s">
        <v>65</v>
      </c>
      <c r="B36" s="32">
        <v>28726</v>
      </c>
      <c r="C36" s="33">
        <v>97752</v>
      </c>
      <c r="D36" s="33">
        <v>46912</v>
      </c>
      <c r="E36" s="33">
        <v>50840</v>
      </c>
      <c r="F36" s="34" t="s">
        <v>65</v>
      </c>
      <c r="G36" s="33">
        <v>19057</v>
      </c>
      <c r="H36" s="33">
        <v>60242</v>
      </c>
      <c r="I36" s="33">
        <v>28954</v>
      </c>
      <c r="J36" s="33">
        <v>31288</v>
      </c>
      <c r="K36" s="32">
        <v>2672</v>
      </c>
      <c r="L36" s="33">
        <v>10256</v>
      </c>
      <c r="M36" s="33">
        <v>4961</v>
      </c>
      <c r="N36" s="33">
        <v>5295</v>
      </c>
      <c r="O36" s="34" t="s">
        <v>65</v>
      </c>
      <c r="P36" s="33">
        <v>785</v>
      </c>
      <c r="Q36" s="33">
        <v>3012</v>
      </c>
      <c r="R36" s="33">
        <v>1416</v>
      </c>
      <c r="S36" s="33">
        <v>1596</v>
      </c>
      <c r="T36" s="32">
        <v>2070</v>
      </c>
      <c r="U36" s="33">
        <v>8459</v>
      </c>
      <c r="V36" s="33">
        <v>4035</v>
      </c>
      <c r="W36" s="33">
        <v>4424</v>
      </c>
      <c r="X36" s="34" t="s">
        <v>65</v>
      </c>
      <c r="Y36" s="33">
        <v>1464</v>
      </c>
      <c r="Z36" s="33">
        <v>5750</v>
      </c>
      <c r="AA36" s="33">
        <v>2719</v>
      </c>
      <c r="AB36" s="33">
        <v>3031</v>
      </c>
      <c r="AC36" s="32">
        <v>2678</v>
      </c>
      <c r="AD36" s="33">
        <v>10033</v>
      </c>
      <c r="AE36" s="33">
        <v>4827</v>
      </c>
      <c r="AF36" s="33">
        <v>5206</v>
      </c>
    </row>
    <row r="37" spans="1:32" ht="12.75" customHeight="1">
      <c r="A37" s="31" t="s">
        <v>66</v>
      </c>
      <c r="B37" s="32">
        <v>28710</v>
      </c>
      <c r="C37" s="33">
        <v>99386</v>
      </c>
      <c r="D37" s="33">
        <v>47823</v>
      </c>
      <c r="E37" s="33">
        <v>51563</v>
      </c>
      <c r="F37" s="34" t="s">
        <v>66</v>
      </c>
      <c r="G37" s="33">
        <v>18679</v>
      </c>
      <c r="H37" s="33">
        <v>60644</v>
      </c>
      <c r="I37" s="33">
        <v>29233</v>
      </c>
      <c r="J37" s="33">
        <v>31411</v>
      </c>
      <c r="K37" s="32">
        <v>2840</v>
      </c>
      <c r="L37" s="33">
        <v>10699</v>
      </c>
      <c r="M37" s="33">
        <v>5202</v>
      </c>
      <c r="N37" s="33">
        <v>5497</v>
      </c>
      <c r="O37" s="34" t="s">
        <v>66</v>
      </c>
      <c r="P37" s="33">
        <v>776</v>
      </c>
      <c r="Q37" s="33">
        <v>2975</v>
      </c>
      <c r="R37" s="33">
        <v>1393</v>
      </c>
      <c r="S37" s="33">
        <v>1582</v>
      </c>
      <c r="T37" s="32">
        <v>2069</v>
      </c>
      <c r="U37" s="33">
        <v>8467</v>
      </c>
      <c r="V37" s="33">
        <v>4035</v>
      </c>
      <c r="W37" s="33">
        <v>4432</v>
      </c>
      <c r="X37" s="34" t="s">
        <v>66</v>
      </c>
      <c r="Y37" s="33">
        <v>1618</v>
      </c>
      <c r="Z37" s="33">
        <v>6166</v>
      </c>
      <c r="AA37" s="33">
        <v>2933</v>
      </c>
      <c r="AB37" s="33">
        <v>3233</v>
      </c>
      <c r="AC37" s="32">
        <v>2728</v>
      </c>
      <c r="AD37" s="33">
        <v>10435</v>
      </c>
      <c r="AE37" s="33">
        <v>5027</v>
      </c>
      <c r="AF37" s="33">
        <v>5408</v>
      </c>
    </row>
    <row r="38" spans="1:32" ht="12.75" customHeight="1">
      <c r="A38" s="31" t="s">
        <v>67</v>
      </c>
      <c r="B38" s="32">
        <v>29472</v>
      </c>
      <c r="C38" s="33">
        <v>100304</v>
      </c>
      <c r="D38" s="33">
        <v>48312</v>
      </c>
      <c r="E38" s="33">
        <v>51992</v>
      </c>
      <c r="F38" s="34" t="s">
        <v>67</v>
      </c>
      <c r="G38" s="33">
        <v>18993</v>
      </c>
      <c r="H38" s="33">
        <v>60809</v>
      </c>
      <c r="I38" s="33">
        <v>29355</v>
      </c>
      <c r="J38" s="33">
        <v>31454</v>
      </c>
      <c r="K38" s="32">
        <v>3011</v>
      </c>
      <c r="L38" s="33">
        <v>11112</v>
      </c>
      <c r="M38" s="33">
        <v>5412</v>
      </c>
      <c r="N38" s="33">
        <v>5700</v>
      </c>
      <c r="O38" s="34" t="s">
        <v>67</v>
      </c>
      <c r="P38" s="33">
        <v>783</v>
      </c>
      <c r="Q38" s="33">
        <v>2945</v>
      </c>
      <c r="R38" s="33">
        <v>1379</v>
      </c>
      <c r="S38" s="33">
        <v>1566</v>
      </c>
      <c r="T38" s="32">
        <v>2110</v>
      </c>
      <c r="U38" s="33">
        <v>8490</v>
      </c>
      <c r="V38" s="33">
        <v>4054</v>
      </c>
      <c r="W38" s="33">
        <v>4436</v>
      </c>
      <c r="X38" s="34" t="s">
        <v>67</v>
      </c>
      <c r="Y38" s="33">
        <v>1651</v>
      </c>
      <c r="Z38" s="33">
        <v>6202</v>
      </c>
      <c r="AA38" s="33">
        <v>2935</v>
      </c>
      <c r="AB38" s="33">
        <v>3267</v>
      </c>
      <c r="AC38" s="32">
        <v>2924</v>
      </c>
      <c r="AD38" s="33">
        <v>10746</v>
      </c>
      <c r="AE38" s="33">
        <v>5177</v>
      </c>
      <c r="AF38" s="33">
        <v>5569</v>
      </c>
    </row>
    <row r="39" spans="1:32" ht="12.75" customHeight="1">
      <c r="A39" s="31" t="s">
        <v>68</v>
      </c>
      <c r="B39" s="32">
        <v>30134</v>
      </c>
      <c r="C39" s="33">
        <v>100991</v>
      </c>
      <c r="D39" s="33">
        <v>48722</v>
      </c>
      <c r="E39" s="33">
        <v>52269</v>
      </c>
      <c r="F39" s="34" t="s">
        <v>68</v>
      </c>
      <c r="G39" s="33">
        <v>19398</v>
      </c>
      <c r="H39" s="33">
        <v>60956</v>
      </c>
      <c r="I39" s="33">
        <v>29453</v>
      </c>
      <c r="J39" s="33">
        <v>31503</v>
      </c>
      <c r="K39" s="32">
        <v>3075</v>
      </c>
      <c r="L39" s="33">
        <v>11221</v>
      </c>
      <c r="M39" s="33">
        <v>5493</v>
      </c>
      <c r="N39" s="33">
        <v>5728</v>
      </c>
      <c r="O39" s="34" t="s">
        <v>68</v>
      </c>
      <c r="P39" s="33">
        <v>786</v>
      </c>
      <c r="Q39" s="33">
        <v>2939</v>
      </c>
      <c r="R39" s="33">
        <v>1365</v>
      </c>
      <c r="S39" s="33">
        <v>1574</v>
      </c>
      <c r="T39" s="32">
        <v>2147</v>
      </c>
      <c r="U39" s="33">
        <v>8495</v>
      </c>
      <c r="V39" s="33">
        <v>4085</v>
      </c>
      <c r="W39" s="33">
        <v>4410</v>
      </c>
      <c r="X39" s="34" t="s">
        <v>68</v>
      </c>
      <c r="Y39" s="33">
        <v>1663</v>
      </c>
      <c r="Z39" s="33">
        <v>6229</v>
      </c>
      <c r="AA39" s="33">
        <v>2948</v>
      </c>
      <c r="AB39" s="33">
        <v>3281</v>
      </c>
      <c r="AC39" s="32">
        <v>3065</v>
      </c>
      <c r="AD39" s="33">
        <v>11151</v>
      </c>
      <c r="AE39" s="33">
        <v>5378</v>
      </c>
      <c r="AF39" s="33">
        <v>5773</v>
      </c>
    </row>
    <row r="40" spans="1:32" ht="12.75" customHeight="1">
      <c r="A40" s="31" t="s">
        <v>69</v>
      </c>
      <c r="B40" s="32">
        <v>30756</v>
      </c>
      <c r="C40" s="33">
        <v>101379</v>
      </c>
      <c r="D40" s="33">
        <v>48858</v>
      </c>
      <c r="E40" s="33">
        <v>52521</v>
      </c>
      <c r="F40" s="34" t="s">
        <v>69</v>
      </c>
      <c r="G40" s="33">
        <v>19708</v>
      </c>
      <c r="H40" s="33">
        <v>61034</v>
      </c>
      <c r="I40" s="33">
        <v>29449</v>
      </c>
      <c r="J40" s="33">
        <v>31585</v>
      </c>
      <c r="K40" s="32">
        <v>3142</v>
      </c>
      <c r="L40" s="33">
        <v>11288</v>
      </c>
      <c r="M40" s="33">
        <v>5541</v>
      </c>
      <c r="N40" s="33">
        <v>5747</v>
      </c>
      <c r="O40" s="34" t="s">
        <v>69</v>
      </c>
      <c r="P40" s="33">
        <v>786</v>
      </c>
      <c r="Q40" s="33">
        <v>2920</v>
      </c>
      <c r="R40" s="33">
        <v>1361</v>
      </c>
      <c r="S40" s="33">
        <v>1559</v>
      </c>
      <c r="T40" s="32">
        <v>2176</v>
      </c>
      <c r="U40" s="33">
        <v>8486</v>
      </c>
      <c r="V40" s="33">
        <v>4065</v>
      </c>
      <c r="W40" s="33">
        <v>4421</v>
      </c>
      <c r="X40" s="34" t="s">
        <v>69</v>
      </c>
      <c r="Y40" s="33">
        <v>1733</v>
      </c>
      <c r="Z40" s="33">
        <v>6197</v>
      </c>
      <c r="AA40" s="33">
        <v>2935</v>
      </c>
      <c r="AB40" s="33">
        <v>3262</v>
      </c>
      <c r="AC40" s="32">
        <v>3211</v>
      </c>
      <c r="AD40" s="33">
        <v>11454</v>
      </c>
      <c r="AE40" s="33">
        <v>5507</v>
      </c>
      <c r="AF40" s="33">
        <v>5947</v>
      </c>
    </row>
    <row r="41" spans="1:32" ht="12.75" customHeight="1">
      <c r="A41" s="38" t="s">
        <v>70</v>
      </c>
      <c r="B41" s="39">
        <v>30849</v>
      </c>
      <c r="C41" s="40">
        <v>101435</v>
      </c>
      <c r="D41" s="40">
        <v>48923</v>
      </c>
      <c r="E41" s="40">
        <v>52512</v>
      </c>
      <c r="F41" s="41" t="s">
        <v>70</v>
      </c>
      <c r="G41" s="40">
        <v>19743</v>
      </c>
      <c r="H41" s="40">
        <v>60986</v>
      </c>
      <c r="I41" s="40">
        <v>29485</v>
      </c>
      <c r="J41" s="40">
        <v>31501</v>
      </c>
      <c r="K41" s="39">
        <v>3119</v>
      </c>
      <c r="L41" s="40">
        <v>11154</v>
      </c>
      <c r="M41" s="40">
        <v>5436</v>
      </c>
      <c r="N41" s="40">
        <v>5718</v>
      </c>
      <c r="O41" s="41" t="s">
        <v>70</v>
      </c>
      <c r="P41" s="40">
        <v>802</v>
      </c>
      <c r="Q41" s="40">
        <v>2934</v>
      </c>
      <c r="R41" s="40">
        <v>1370</v>
      </c>
      <c r="S41" s="40">
        <v>1564</v>
      </c>
      <c r="T41" s="39">
        <v>2241</v>
      </c>
      <c r="U41" s="40">
        <v>8500</v>
      </c>
      <c r="V41" s="40">
        <v>4085</v>
      </c>
      <c r="W41" s="40">
        <v>4415</v>
      </c>
      <c r="X41" s="41" t="s">
        <v>70</v>
      </c>
      <c r="Y41" s="40">
        <v>1692</v>
      </c>
      <c r="Z41" s="40">
        <v>6186</v>
      </c>
      <c r="AA41" s="40">
        <v>2941</v>
      </c>
      <c r="AB41" s="40">
        <v>3245</v>
      </c>
      <c r="AC41" s="39">
        <v>3252</v>
      </c>
      <c r="AD41" s="40">
        <v>11675</v>
      </c>
      <c r="AE41" s="40">
        <v>5606</v>
      </c>
      <c r="AF41" s="40">
        <v>6069</v>
      </c>
    </row>
    <row r="42" spans="1:32" ht="12.75" customHeight="1">
      <c r="A42" s="31" t="s">
        <v>71</v>
      </c>
      <c r="B42" s="32">
        <v>31313</v>
      </c>
      <c r="C42" s="33">
        <v>101582</v>
      </c>
      <c r="D42" s="33">
        <v>49029</v>
      </c>
      <c r="E42" s="33">
        <v>52553</v>
      </c>
      <c r="F42" s="34" t="s">
        <v>71</v>
      </c>
      <c r="G42" s="33">
        <v>19987</v>
      </c>
      <c r="H42" s="33">
        <v>60939</v>
      </c>
      <c r="I42" s="33">
        <v>29490</v>
      </c>
      <c r="J42" s="33">
        <v>31449</v>
      </c>
      <c r="K42" s="32">
        <v>3173</v>
      </c>
      <c r="L42" s="33">
        <v>11178</v>
      </c>
      <c r="M42" s="33">
        <v>5449</v>
      </c>
      <c r="N42" s="33">
        <v>5729</v>
      </c>
      <c r="O42" s="34" t="s">
        <v>71</v>
      </c>
      <c r="P42" s="33">
        <v>807</v>
      </c>
      <c r="Q42" s="33">
        <v>2909</v>
      </c>
      <c r="R42" s="33">
        <v>1357</v>
      </c>
      <c r="S42" s="33">
        <v>1552</v>
      </c>
      <c r="T42" s="32">
        <v>2288</v>
      </c>
      <c r="U42" s="33">
        <v>8529</v>
      </c>
      <c r="V42" s="33">
        <v>4118</v>
      </c>
      <c r="W42" s="33">
        <v>4411</v>
      </c>
      <c r="X42" s="34" t="s">
        <v>71</v>
      </c>
      <c r="Y42" s="33">
        <v>1711</v>
      </c>
      <c r="Z42" s="33">
        <v>6179</v>
      </c>
      <c r="AA42" s="33">
        <v>2932</v>
      </c>
      <c r="AB42" s="33">
        <v>3247</v>
      </c>
      <c r="AC42" s="32">
        <v>3347</v>
      </c>
      <c r="AD42" s="33">
        <v>11848</v>
      </c>
      <c r="AE42" s="33">
        <v>5683</v>
      </c>
      <c r="AF42" s="33">
        <v>6165</v>
      </c>
    </row>
    <row r="43" spans="1:32" ht="12.75" customHeight="1">
      <c r="A43" s="31" t="s">
        <v>72</v>
      </c>
      <c r="B43" s="32">
        <v>31684</v>
      </c>
      <c r="C43" s="33">
        <v>101824</v>
      </c>
      <c r="D43" s="33">
        <v>49230</v>
      </c>
      <c r="E43" s="33">
        <v>52594</v>
      </c>
      <c r="F43" s="34" t="s">
        <v>72</v>
      </c>
      <c r="G43" s="33">
        <v>20182</v>
      </c>
      <c r="H43" s="33">
        <v>60935</v>
      </c>
      <c r="I43" s="33">
        <v>29548</v>
      </c>
      <c r="J43" s="33">
        <v>31387</v>
      </c>
      <c r="K43" s="32">
        <v>3195</v>
      </c>
      <c r="L43" s="33">
        <v>11238</v>
      </c>
      <c r="M43" s="33">
        <v>5453</v>
      </c>
      <c r="N43" s="33">
        <v>5785</v>
      </c>
      <c r="O43" s="34" t="s">
        <v>72</v>
      </c>
      <c r="P43" s="33">
        <v>809</v>
      </c>
      <c r="Q43" s="33">
        <v>2869</v>
      </c>
      <c r="R43" s="33">
        <v>1351</v>
      </c>
      <c r="S43" s="33">
        <v>1518</v>
      </c>
      <c r="T43" s="32">
        <v>2327</v>
      </c>
      <c r="U43" s="33">
        <v>8577</v>
      </c>
      <c r="V43" s="33">
        <v>4147</v>
      </c>
      <c r="W43" s="33">
        <v>4430</v>
      </c>
      <c r="X43" s="34" t="s">
        <v>72</v>
      </c>
      <c r="Y43" s="33">
        <v>1716</v>
      </c>
      <c r="Z43" s="33">
        <v>6180</v>
      </c>
      <c r="AA43" s="33">
        <v>2943</v>
      </c>
      <c r="AB43" s="33">
        <v>3237</v>
      </c>
      <c r="AC43" s="32">
        <v>3455</v>
      </c>
      <c r="AD43" s="33">
        <v>12025</v>
      </c>
      <c r="AE43" s="33">
        <v>5788</v>
      </c>
      <c r="AF43" s="33">
        <v>6237</v>
      </c>
    </row>
    <row r="44" spans="1:32" s="36" customFormat="1" ht="12.75" customHeight="1">
      <c r="A44" s="31" t="s">
        <v>73</v>
      </c>
      <c r="B44" s="32">
        <v>32291</v>
      </c>
      <c r="C44" s="33">
        <v>102100</v>
      </c>
      <c r="D44" s="33">
        <v>49389</v>
      </c>
      <c r="E44" s="33">
        <v>52711</v>
      </c>
      <c r="F44" s="34" t="s">
        <v>73</v>
      </c>
      <c r="G44" s="33">
        <v>20603</v>
      </c>
      <c r="H44" s="33">
        <v>61215</v>
      </c>
      <c r="I44" s="33">
        <v>29732</v>
      </c>
      <c r="J44" s="33">
        <v>31483</v>
      </c>
      <c r="K44" s="32">
        <v>3236</v>
      </c>
      <c r="L44" s="33">
        <v>11240</v>
      </c>
      <c r="M44" s="33">
        <v>5428</v>
      </c>
      <c r="N44" s="33">
        <v>5812</v>
      </c>
      <c r="O44" s="34" t="s">
        <v>73</v>
      </c>
      <c r="P44" s="33">
        <v>808</v>
      </c>
      <c r="Q44" s="33">
        <v>2847</v>
      </c>
      <c r="R44" s="33">
        <v>1331</v>
      </c>
      <c r="S44" s="33">
        <v>1516</v>
      </c>
      <c r="T44" s="32">
        <v>2382</v>
      </c>
      <c r="U44" s="33">
        <v>8580</v>
      </c>
      <c r="V44" s="33">
        <v>4148</v>
      </c>
      <c r="W44" s="33">
        <v>4432</v>
      </c>
      <c r="X44" s="34" t="s">
        <v>73</v>
      </c>
      <c r="Y44" s="33">
        <v>1738</v>
      </c>
      <c r="Z44" s="33">
        <v>6166</v>
      </c>
      <c r="AA44" s="33">
        <v>2932</v>
      </c>
      <c r="AB44" s="33">
        <v>3234</v>
      </c>
      <c r="AC44" s="32">
        <v>3524</v>
      </c>
      <c r="AD44" s="33">
        <v>12052</v>
      </c>
      <c r="AE44" s="33">
        <v>5818</v>
      </c>
      <c r="AF44" s="33">
        <v>6234</v>
      </c>
    </row>
    <row r="45" spans="1:32" ht="12.75" customHeight="1">
      <c r="A45" s="31" t="s">
        <v>74</v>
      </c>
      <c r="B45" s="32">
        <v>33237</v>
      </c>
      <c r="C45" s="33">
        <v>101847</v>
      </c>
      <c r="D45" s="33">
        <v>49248</v>
      </c>
      <c r="E45" s="33">
        <v>52599</v>
      </c>
      <c r="F45" s="34" t="s">
        <v>74</v>
      </c>
      <c r="G45" s="33">
        <v>20842</v>
      </c>
      <c r="H45" s="33">
        <v>61246</v>
      </c>
      <c r="I45" s="33">
        <v>29744</v>
      </c>
      <c r="J45" s="33">
        <v>31502</v>
      </c>
      <c r="K45" s="32">
        <v>3362</v>
      </c>
      <c r="L45" s="33">
        <v>11197</v>
      </c>
      <c r="M45" s="33">
        <v>5395</v>
      </c>
      <c r="N45" s="33">
        <v>5802</v>
      </c>
      <c r="O45" s="34" t="s">
        <v>74</v>
      </c>
      <c r="P45" s="33">
        <v>821</v>
      </c>
      <c r="Q45" s="33">
        <v>2820</v>
      </c>
      <c r="R45" s="33">
        <v>1328</v>
      </c>
      <c r="S45" s="33">
        <v>1492</v>
      </c>
      <c r="T45" s="32">
        <v>2888</v>
      </c>
      <c r="U45" s="33">
        <v>8449</v>
      </c>
      <c r="V45" s="33">
        <v>4073</v>
      </c>
      <c r="W45" s="33">
        <v>4376</v>
      </c>
      <c r="X45" s="34" t="s">
        <v>74</v>
      </c>
      <c r="Y45" s="33">
        <v>1755</v>
      </c>
      <c r="Z45" s="33">
        <v>6110</v>
      </c>
      <c r="AA45" s="33">
        <v>2900</v>
      </c>
      <c r="AB45" s="33">
        <v>3210</v>
      </c>
      <c r="AC45" s="32">
        <v>3569</v>
      </c>
      <c r="AD45" s="33">
        <v>12025</v>
      </c>
      <c r="AE45" s="33">
        <v>5808</v>
      </c>
      <c r="AF45" s="33">
        <v>6217</v>
      </c>
    </row>
    <row r="46" spans="1:32" ht="12.75" customHeight="1">
      <c r="A46" s="38" t="s">
        <v>75</v>
      </c>
      <c r="B46" s="39">
        <v>32774</v>
      </c>
      <c r="C46" s="40">
        <v>101527</v>
      </c>
      <c r="D46" s="40">
        <v>49047</v>
      </c>
      <c r="E46" s="40">
        <v>52480</v>
      </c>
      <c r="F46" s="41" t="s">
        <v>75</v>
      </c>
      <c r="G46" s="40">
        <v>21136</v>
      </c>
      <c r="H46" s="40">
        <v>61493</v>
      </c>
      <c r="I46" s="40">
        <v>29890</v>
      </c>
      <c r="J46" s="40">
        <v>31603</v>
      </c>
      <c r="K46" s="39">
        <v>3294</v>
      </c>
      <c r="L46" s="40">
        <v>11019</v>
      </c>
      <c r="M46" s="40">
        <v>5323</v>
      </c>
      <c r="N46" s="40">
        <v>5696</v>
      </c>
      <c r="O46" s="41" t="s">
        <v>75</v>
      </c>
      <c r="P46" s="40">
        <v>792</v>
      </c>
      <c r="Q46" s="40">
        <v>2752</v>
      </c>
      <c r="R46" s="40">
        <v>1280</v>
      </c>
      <c r="S46" s="40">
        <v>1472</v>
      </c>
      <c r="T46" s="39">
        <v>2364</v>
      </c>
      <c r="U46" s="40">
        <v>8427</v>
      </c>
      <c r="V46" s="40">
        <v>4058</v>
      </c>
      <c r="W46" s="40">
        <v>4369</v>
      </c>
      <c r="X46" s="41" t="s">
        <v>75</v>
      </c>
      <c r="Y46" s="40">
        <v>1684</v>
      </c>
      <c r="Z46" s="40">
        <v>5987</v>
      </c>
      <c r="AA46" s="40">
        <v>2814</v>
      </c>
      <c r="AB46" s="40">
        <v>3173</v>
      </c>
      <c r="AC46" s="39">
        <v>3504</v>
      </c>
      <c r="AD46" s="40">
        <v>11849</v>
      </c>
      <c r="AE46" s="40">
        <v>5682</v>
      </c>
      <c r="AF46" s="40">
        <v>6167</v>
      </c>
    </row>
    <row r="47" spans="1:32" ht="12.75" customHeight="1">
      <c r="A47" s="31" t="s">
        <v>76</v>
      </c>
      <c r="B47" s="32">
        <v>33249</v>
      </c>
      <c r="C47" s="33">
        <v>101474</v>
      </c>
      <c r="D47" s="33">
        <v>48992</v>
      </c>
      <c r="E47" s="33">
        <v>52482</v>
      </c>
      <c r="F47" s="34" t="s">
        <v>76</v>
      </c>
      <c r="G47" s="33">
        <v>21546</v>
      </c>
      <c r="H47" s="33">
        <v>61717</v>
      </c>
      <c r="I47" s="33">
        <v>30004</v>
      </c>
      <c r="J47" s="33">
        <v>31713</v>
      </c>
      <c r="K47" s="32">
        <v>3313</v>
      </c>
      <c r="L47" s="33">
        <v>10901</v>
      </c>
      <c r="M47" s="33">
        <v>5251</v>
      </c>
      <c r="N47" s="33">
        <v>5650</v>
      </c>
      <c r="O47" s="34" t="s">
        <v>76</v>
      </c>
      <c r="P47" s="33">
        <v>784</v>
      </c>
      <c r="Q47" s="33">
        <v>2731</v>
      </c>
      <c r="R47" s="33">
        <v>1262</v>
      </c>
      <c r="S47" s="33">
        <v>1469</v>
      </c>
      <c r="T47" s="32">
        <v>2384</v>
      </c>
      <c r="U47" s="33">
        <v>8386</v>
      </c>
      <c r="V47" s="33">
        <v>4049</v>
      </c>
      <c r="W47" s="33">
        <v>4337</v>
      </c>
      <c r="X47" s="34" t="s">
        <v>76</v>
      </c>
      <c r="Y47" s="33">
        <v>1681</v>
      </c>
      <c r="Z47" s="33">
        <v>5949</v>
      </c>
      <c r="AA47" s="33">
        <v>2802</v>
      </c>
      <c r="AB47" s="33">
        <v>3147</v>
      </c>
      <c r="AC47" s="32">
        <v>3541</v>
      </c>
      <c r="AD47" s="33">
        <v>11790</v>
      </c>
      <c r="AE47" s="33">
        <v>5624</v>
      </c>
      <c r="AF47" s="33">
        <v>6166</v>
      </c>
    </row>
    <row r="48" spans="1:32" ht="12.75" customHeight="1">
      <c r="A48" s="31" t="s">
        <v>77</v>
      </c>
      <c r="B48" s="32">
        <v>33523</v>
      </c>
      <c r="C48" s="33">
        <v>101048</v>
      </c>
      <c r="D48" s="33">
        <v>48708</v>
      </c>
      <c r="E48" s="33">
        <v>52340</v>
      </c>
      <c r="F48" s="34" t="s">
        <v>77</v>
      </c>
      <c r="G48" s="33">
        <v>21784</v>
      </c>
      <c r="H48" s="33">
        <v>61628</v>
      </c>
      <c r="I48" s="33">
        <v>29901</v>
      </c>
      <c r="J48" s="33">
        <v>31727</v>
      </c>
      <c r="K48" s="32">
        <v>3344</v>
      </c>
      <c r="L48" s="33">
        <v>10883</v>
      </c>
      <c r="M48" s="33">
        <v>5220</v>
      </c>
      <c r="N48" s="33">
        <v>5663</v>
      </c>
      <c r="O48" s="34" t="s">
        <v>77</v>
      </c>
      <c r="P48" s="33">
        <v>791</v>
      </c>
      <c r="Q48" s="33">
        <v>2721</v>
      </c>
      <c r="R48" s="33">
        <v>1258</v>
      </c>
      <c r="S48" s="33">
        <v>1463</v>
      </c>
      <c r="T48" s="32">
        <v>2372</v>
      </c>
      <c r="U48" s="33">
        <v>8268</v>
      </c>
      <c r="V48" s="33">
        <v>3998</v>
      </c>
      <c r="W48" s="33">
        <v>4270</v>
      </c>
      <c r="X48" s="34" t="s">
        <v>77</v>
      </c>
      <c r="Y48" s="33">
        <v>1668</v>
      </c>
      <c r="Z48" s="33">
        <v>5851</v>
      </c>
      <c r="AA48" s="33">
        <v>2759</v>
      </c>
      <c r="AB48" s="33">
        <v>3092</v>
      </c>
      <c r="AC48" s="32">
        <v>3564</v>
      </c>
      <c r="AD48" s="33">
        <v>11697</v>
      </c>
      <c r="AE48" s="33">
        <v>5572</v>
      </c>
      <c r="AF48" s="33">
        <v>6125</v>
      </c>
    </row>
    <row r="49" spans="1:32" s="36" customFormat="1" ht="12.75" customHeight="1">
      <c r="A49" s="31" t="s">
        <v>78</v>
      </c>
      <c r="B49" s="32">
        <v>34043</v>
      </c>
      <c r="C49" s="33">
        <v>100939</v>
      </c>
      <c r="D49" s="33">
        <v>48639</v>
      </c>
      <c r="E49" s="33">
        <v>52300</v>
      </c>
      <c r="F49" s="34" t="s">
        <v>78</v>
      </c>
      <c r="G49" s="33">
        <v>22205</v>
      </c>
      <c r="H49" s="33">
        <v>61810</v>
      </c>
      <c r="I49" s="33">
        <v>30002</v>
      </c>
      <c r="J49" s="33">
        <v>31808</v>
      </c>
      <c r="K49" s="32">
        <v>3387</v>
      </c>
      <c r="L49" s="33">
        <v>10768</v>
      </c>
      <c r="M49" s="33">
        <v>5157</v>
      </c>
      <c r="N49" s="33">
        <v>5611</v>
      </c>
      <c r="O49" s="34" t="s">
        <v>78</v>
      </c>
      <c r="P49" s="33">
        <v>800</v>
      </c>
      <c r="Q49" s="33">
        <v>2710</v>
      </c>
      <c r="R49" s="33">
        <v>1255</v>
      </c>
      <c r="S49" s="33">
        <v>1455</v>
      </c>
      <c r="T49" s="32">
        <v>2375</v>
      </c>
      <c r="U49" s="33">
        <v>8242</v>
      </c>
      <c r="V49" s="33">
        <v>3965</v>
      </c>
      <c r="W49" s="33">
        <v>4277</v>
      </c>
      <c r="X49" s="34" t="s">
        <v>78</v>
      </c>
      <c r="Y49" s="33">
        <v>1684</v>
      </c>
      <c r="Z49" s="33">
        <v>5819</v>
      </c>
      <c r="AA49" s="33">
        <v>2738</v>
      </c>
      <c r="AB49" s="33">
        <v>3081</v>
      </c>
      <c r="AC49" s="32">
        <v>3592</v>
      </c>
      <c r="AD49" s="33">
        <v>11590</v>
      </c>
      <c r="AE49" s="33">
        <v>5522</v>
      </c>
      <c r="AF49" s="33">
        <v>6068</v>
      </c>
    </row>
    <row r="50" spans="1:32" ht="12.75" customHeight="1">
      <c r="A50" s="31" t="s">
        <v>79</v>
      </c>
      <c r="B50" s="32">
        <v>34691</v>
      </c>
      <c r="C50" s="33">
        <v>100983</v>
      </c>
      <c r="D50" s="33">
        <v>48671</v>
      </c>
      <c r="E50" s="33">
        <v>52312</v>
      </c>
      <c r="F50" s="34" t="s">
        <v>79</v>
      </c>
      <c r="G50" s="33">
        <v>22789</v>
      </c>
      <c r="H50" s="33">
        <v>62293</v>
      </c>
      <c r="I50" s="33">
        <v>30221</v>
      </c>
      <c r="J50" s="33">
        <v>32072</v>
      </c>
      <c r="K50" s="32">
        <v>3449</v>
      </c>
      <c r="L50" s="33">
        <v>10706</v>
      </c>
      <c r="M50" s="33">
        <v>5139</v>
      </c>
      <c r="N50" s="33">
        <v>5567</v>
      </c>
      <c r="O50" s="34" t="s">
        <v>79</v>
      </c>
      <c r="P50" s="33">
        <v>788</v>
      </c>
      <c r="Q50" s="33">
        <v>2691</v>
      </c>
      <c r="R50" s="33">
        <v>1240</v>
      </c>
      <c r="S50" s="33">
        <v>1451</v>
      </c>
      <c r="T50" s="32">
        <v>2383</v>
      </c>
      <c r="U50" s="33">
        <v>8154</v>
      </c>
      <c r="V50" s="33">
        <v>3933</v>
      </c>
      <c r="W50" s="33">
        <v>4221</v>
      </c>
      <c r="X50" s="34" t="s">
        <v>79</v>
      </c>
      <c r="Y50" s="33">
        <v>1669</v>
      </c>
      <c r="Z50" s="33">
        <v>5715</v>
      </c>
      <c r="AA50" s="33">
        <v>2689</v>
      </c>
      <c r="AB50" s="33">
        <v>3026</v>
      </c>
      <c r="AC50" s="32">
        <v>3613</v>
      </c>
      <c r="AD50" s="33">
        <v>11424</v>
      </c>
      <c r="AE50" s="33">
        <v>5449</v>
      </c>
      <c r="AF50" s="33">
        <v>5975</v>
      </c>
    </row>
    <row r="51" spans="1:32" ht="12.75" customHeight="1">
      <c r="A51" s="38" t="s">
        <v>80</v>
      </c>
      <c r="B51" s="39">
        <v>34620</v>
      </c>
      <c r="C51" s="40">
        <v>100623</v>
      </c>
      <c r="D51" s="40">
        <v>48675</v>
      </c>
      <c r="E51" s="40">
        <v>51948</v>
      </c>
      <c r="F51" s="41" t="s">
        <v>81</v>
      </c>
      <c r="G51" s="37" t="s">
        <v>82</v>
      </c>
      <c r="H51" s="35" t="s">
        <v>82</v>
      </c>
      <c r="I51" s="35" t="s">
        <v>82</v>
      </c>
      <c r="J51" s="35" t="s">
        <v>82</v>
      </c>
      <c r="K51" s="37" t="s">
        <v>82</v>
      </c>
      <c r="L51" s="35" t="s">
        <v>82</v>
      </c>
      <c r="M51" s="35" t="s">
        <v>82</v>
      </c>
      <c r="N51" s="35" t="s">
        <v>82</v>
      </c>
      <c r="O51" s="41" t="s">
        <v>81</v>
      </c>
      <c r="P51" s="37" t="s">
        <v>82</v>
      </c>
      <c r="Q51" s="35" t="s">
        <v>82</v>
      </c>
      <c r="R51" s="35" t="s">
        <v>82</v>
      </c>
      <c r="S51" s="35" t="s">
        <v>82</v>
      </c>
      <c r="T51" s="37" t="s">
        <v>82</v>
      </c>
      <c r="U51" s="35" t="s">
        <v>82</v>
      </c>
      <c r="V51" s="35" t="s">
        <v>82</v>
      </c>
      <c r="W51" s="35" t="s">
        <v>82</v>
      </c>
      <c r="X51" s="41" t="s">
        <v>81</v>
      </c>
      <c r="Y51" s="35" t="s">
        <v>82</v>
      </c>
      <c r="Z51" s="35" t="s">
        <v>82</v>
      </c>
      <c r="AA51" s="35" t="s">
        <v>82</v>
      </c>
      <c r="AB51" s="35" t="s">
        <v>82</v>
      </c>
      <c r="AC51" s="37" t="s">
        <v>82</v>
      </c>
      <c r="AD51" s="35" t="s">
        <v>82</v>
      </c>
      <c r="AE51" s="35" t="s">
        <v>82</v>
      </c>
      <c r="AF51" s="35" t="s">
        <v>82</v>
      </c>
    </row>
    <row r="52" spans="1:32" ht="12.75" customHeight="1">
      <c r="A52" s="31" t="s">
        <v>83</v>
      </c>
      <c r="B52" s="32">
        <v>35286</v>
      </c>
      <c r="C52" s="33">
        <v>100364</v>
      </c>
      <c r="D52" s="33">
        <v>48608</v>
      </c>
      <c r="E52" s="33">
        <v>51756</v>
      </c>
      <c r="F52" s="31" t="s">
        <v>81</v>
      </c>
      <c r="G52" s="37" t="s">
        <v>82</v>
      </c>
      <c r="H52" s="35" t="s">
        <v>82</v>
      </c>
      <c r="I52" s="35" t="s">
        <v>82</v>
      </c>
      <c r="J52" s="35" t="s">
        <v>82</v>
      </c>
      <c r="K52" s="37" t="s">
        <v>82</v>
      </c>
      <c r="L52" s="35" t="s">
        <v>82</v>
      </c>
      <c r="M52" s="35" t="s">
        <v>82</v>
      </c>
      <c r="N52" s="35" t="s">
        <v>82</v>
      </c>
      <c r="O52" s="31" t="s">
        <v>81</v>
      </c>
      <c r="P52" s="37" t="s">
        <v>82</v>
      </c>
      <c r="Q52" s="35" t="s">
        <v>82</v>
      </c>
      <c r="R52" s="35" t="s">
        <v>82</v>
      </c>
      <c r="S52" s="35" t="s">
        <v>82</v>
      </c>
      <c r="T52" s="37" t="s">
        <v>82</v>
      </c>
      <c r="U52" s="35" t="s">
        <v>82</v>
      </c>
      <c r="V52" s="35" t="s">
        <v>82</v>
      </c>
      <c r="W52" s="35" t="s">
        <v>82</v>
      </c>
      <c r="X52" s="34" t="s">
        <v>81</v>
      </c>
      <c r="Y52" s="35" t="s">
        <v>82</v>
      </c>
      <c r="Z52" s="35" t="s">
        <v>82</v>
      </c>
      <c r="AA52" s="35" t="s">
        <v>82</v>
      </c>
      <c r="AB52" s="35" t="s">
        <v>82</v>
      </c>
      <c r="AC52" s="37" t="s">
        <v>82</v>
      </c>
      <c r="AD52" s="35" t="s">
        <v>82</v>
      </c>
      <c r="AE52" s="35" t="s">
        <v>82</v>
      </c>
      <c r="AF52" s="35" t="s">
        <v>82</v>
      </c>
    </row>
    <row r="53" spans="1:32" ht="12.75" customHeight="1">
      <c r="A53" s="34" t="s">
        <v>84</v>
      </c>
      <c r="B53" s="33">
        <v>35682</v>
      </c>
      <c r="C53" s="33">
        <v>99805</v>
      </c>
      <c r="D53" s="33">
        <v>48428</v>
      </c>
      <c r="E53" s="33">
        <v>51377</v>
      </c>
      <c r="F53" s="34" t="s">
        <v>81</v>
      </c>
      <c r="G53" s="37" t="s">
        <v>82</v>
      </c>
      <c r="H53" s="35" t="s">
        <v>82</v>
      </c>
      <c r="I53" s="35" t="s">
        <v>82</v>
      </c>
      <c r="J53" s="42" t="s">
        <v>82</v>
      </c>
      <c r="K53" s="35" t="s">
        <v>82</v>
      </c>
      <c r="L53" s="35" t="s">
        <v>82</v>
      </c>
      <c r="M53" s="35" t="s">
        <v>82</v>
      </c>
      <c r="N53" s="35" t="s">
        <v>82</v>
      </c>
      <c r="O53" s="34" t="s">
        <v>81</v>
      </c>
      <c r="P53" s="37" t="s">
        <v>82</v>
      </c>
      <c r="Q53" s="35" t="s">
        <v>82</v>
      </c>
      <c r="R53" s="35" t="s">
        <v>82</v>
      </c>
      <c r="S53" s="35" t="s">
        <v>82</v>
      </c>
      <c r="T53" s="37" t="s">
        <v>82</v>
      </c>
      <c r="U53" s="35" t="s">
        <v>82</v>
      </c>
      <c r="V53" s="35" t="s">
        <v>82</v>
      </c>
      <c r="W53" s="35" t="s">
        <v>82</v>
      </c>
      <c r="X53" s="34" t="s">
        <v>81</v>
      </c>
      <c r="Y53" s="37" t="s">
        <v>82</v>
      </c>
      <c r="Z53" s="35" t="s">
        <v>82</v>
      </c>
      <c r="AA53" s="35" t="s">
        <v>82</v>
      </c>
      <c r="AB53" s="35" t="s">
        <v>82</v>
      </c>
      <c r="AC53" s="37" t="s">
        <v>82</v>
      </c>
      <c r="AD53" s="35" t="s">
        <v>82</v>
      </c>
      <c r="AE53" s="35" t="s">
        <v>82</v>
      </c>
      <c r="AF53" s="35" t="s">
        <v>82</v>
      </c>
    </row>
    <row r="54" spans="1:32" ht="12.75" customHeight="1">
      <c r="A54" s="34" t="s">
        <v>85</v>
      </c>
      <c r="B54" s="33">
        <v>36081</v>
      </c>
      <c r="C54" s="33">
        <v>99208</v>
      </c>
      <c r="D54" s="33">
        <v>48143</v>
      </c>
      <c r="E54" s="33">
        <v>51065</v>
      </c>
      <c r="F54" s="34" t="s">
        <v>81</v>
      </c>
      <c r="G54" s="37" t="s">
        <v>82</v>
      </c>
      <c r="H54" s="35" t="s">
        <v>82</v>
      </c>
      <c r="I54" s="35" t="s">
        <v>82</v>
      </c>
      <c r="J54" s="42" t="s">
        <v>82</v>
      </c>
      <c r="K54" s="35" t="s">
        <v>82</v>
      </c>
      <c r="L54" s="35" t="s">
        <v>82</v>
      </c>
      <c r="M54" s="35" t="s">
        <v>82</v>
      </c>
      <c r="N54" s="35" t="s">
        <v>82</v>
      </c>
      <c r="O54" s="34" t="s">
        <v>81</v>
      </c>
      <c r="P54" s="37" t="s">
        <v>82</v>
      </c>
      <c r="Q54" s="35" t="s">
        <v>82</v>
      </c>
      <c r="R54" s="35" t="s">
        <v>82</v>
      </c>
      <c r="S54" s="35" t="s">
        <v>82</v>
      </c>
      <c r="T54" s="37" t="s">
        <v>82</v>
      </c>
      <c r="U54" s="35" t="s">
        <v>82</v>
      </c>
      <c r="V54" s="35" t="s">
        <v>82</v>
      </c>
      <c r="W54" s="35" t="s">
        <v>82</v>
      </c>
      <c r="X54" s="34" t="s">
        <v>81</v>
      </c>
      <c r="Y54" s="37" t="s">
        <v>82</v>
      </c>
      <c r="Z54" s="35" t="s">
        <v>82</v>
      </c>
      <c r="AA54" s="35" t="s">
        <v>82</v>
      </c>
      <c r="AB54" s="42" t="s">
        <v>82</v>
      </c>
      <c r="AC54" s="37" t="s">
        <v>82</v>
      </c>
      <c r="AD54" s="35" t="s">
        <v>82</v>
      </c>
      <c r="AE54" s="35" t="s">
        <v>82</v>
      </c>
      <c r="AF54" s="35" t="s">
        <v>82</v>
      </c>
    </row>
    <row r="55" spans="1:32" ht="12.75" customHeight="1">
      <c r="A55" s="34" t="s">
        <v>86</v>
      </c>
      <c r="B55" s="32">
        <v>36091</v>
      </c>
      <c r="C55" s="33">
        <v>98195</v>
      </c>
      <c r="D55" s="33">
        <v>47630</v>
      </c>
      <c r="E55" s="33">
        <v>50565</v>
      </c>
      <c r="F55" s="34" t="s">
        <v>81</v>
      </c>
      <c r="G55" s="37" t="s">
        <v>82</v>
      </c>
      <c r="H55" s="35" t="s">
        <v>82</v>
      </c>
      <c r="I55" s="35" t="s">
        <v>82</v>
      </c>
      <c r="J55" s="42" t="s">
        <v>82</v>
      </c>
      <c r="K55" s="35" t="s">
        <v>82</v>
      </c>
      <c r="L55" s="35" t="s">
        <v>82</v>
      </c>
      <c r="M55" s="35" t="s">
        <v>82</v>
      </c>
      <c r="N55" s="35" t="s">
        <v>82</v>
      </c>
      <c r="O55" s="34" t="s">
        <v>81</v>
      </c>
      <c r="P55" s="37" t="s">
        <v>82</v>
      </c>
      <c r="Q55" s="35" t="s">
        <v>82</v>
      </c>
      <c r="R55" s="35" t="s">
        <v>82</v>
      </c>
      <c r="S55" s="35" t="s">
        <v>82</v>
      </c>
      <c r="T55" s="37" t="s">
        <v>82</v>
      </c>
      <c r="U55" s="35" t="s">
        <v>82</v>
      </c>
      <c r="V55" s="35" t="s">
        <v>82</v>
      </c>
      <c r="W55" s="35" t="s">
        <v>82</v>
      </c>
      <c r="X55" s="34" t="s">
        <v>81</v>
      </c>
      <c r="Y55" s="37" t="s">
        <v>82</v>
      </c>
      <c r="Z55" s="35" t="s">
        <v>82</v>
      </c>
      <c r="AA55" s="35" t="s">
        <v>82</v>
      </c>
      <c r="AB55" s="42" t="s">
        <v>82</v>
      </c>
      <c r="AC55" s="37" t="s">
        <v>82</v>
      </c>
      <c r="AD55" s="35" t="s">
        <v>82</v>
      </c>
      <c r="AE55" s="35" t="s">
        <v>82</v>
      </c>
      <c r="AF55" s="35" t="s">
        <v>82</v>
      </c>
    </row>
    <row r="56" spans="1:32" ht="12.75" customHeight="1">
      <c r="A56" s="41" t="s">
        <v>87</v>
      </c>
      <c r="B56" s="39">
        <v>34915</v>
      </c>
      <c r="C56" s="40">
        <v>97207</v>
      </c>
      <c r="D56" s="40">
        <v>47158</v>
      </c>
      <c r="E56" s="40">
        <v>50049</v>
      </c>
      <c r="F56" s="41" t="s">
        <v>81</v>
      </c>
      <c r="G56" s="37" t="s">
        <v>82</v>
      </c>
      <c r="H56" s="35" t="s">
        <v>82</v>
      </c>
      <c r="I56" s="35" t="s">
        <v>82</v>
      </c>
      <c r="J56" s="42" t="s">
        <v>82</v>
      </c>
      <c r="K56" s="35" t="s">
        <v>82</v>
      </c>
      <c r="L56" s="35" t="s">
        <v>82</v>
      </c>
      <c r="M56" s="35" t="s">
        <v>82</v>
      </c>
      <c r="N56" s="35" t="s">
        <v>82</v>
      </c>
      <c r="O56" s="41" t="s">
        <v>81</v>
      </c>
      <c r="P56" s="37" t="s">
        <v>82</v>
      </c>
      <c r="Q56" s="35" t="s">
        <v>82</v>
      </c>
      <c r="R56" s="35" t="s">
        <v>82</v>
      </c>
      <c r="S56" s="35" t="s">
        <v>82</v>
      </c>
      <c r="T56" s="37" t="s">
        <v>82</v>
      </c>
      <c r="U56" s="35" t="s">
        <v>82</v>
      </c>
      <c r="V56" s="35" t="s">
        <v>82</v>
      </c>
      <c r="W56" s="35" t="s">
        <v>82</v>
      </c>
      <c r="X56" s="41" t="s">
        <v>81</v>
      </c>
      <c r="Y56" s="37" t="s">
        <v>82</v>
      </c>
      <c r="Z56" s="35" t="s">
        <v>82</v>
      </c>
      <c r="AA56" s="35" t="s">
        <v>82</v>
      </c>
      <c r="AB56" s="42" t="s">
        <v>82</v>
      </c>
      <c r="AC56" s="37" t="s">
        <v>82</v>
      </c>
      <c r="AD56" s="35" t="s">
        <v>82</v>
      </c>
      <c r="AE56" s="35" t="s">
        <v>82</v>
      </c>
      <c r="AF56" s="35" t="s">
        <v>82</v>
      </c>
    </row>
    <row r="57" spans="1:32" ht="12.75" customHeight="1">
      <c r="A57" s="34" t="s">
        <v>88</v>
      </c>
      <c r="B57" s="33">
        <v>34922</v>
      </c>
      <c r="C57" s="33">
        <v>96316</v>
      </c>
      <c r="D57" s="35">
        <v>46718</v>
      </c>
      <c r="E57" s="35">
        <v>49598</v>
      </c>
      <c r="F57" s="34" t="s">
        <v>81</v>
      </c>
      <c r="G57" s="37" t="s">
        <v>82</v>
      </c>
      <c r="H57" s="35" t="s">
        <v>82</v>
      </c>
      <c r="I57" s="35" t="s">
        <v>82</v>
      </c>
      <c r="J57" s="42" t="s">
        <v>82</v>
      </c>
      <c r="K57" s="35" t="s">
        <v>82</v>
      </c>
      <c r="L57" s="35" t="s">
        <v>82</v>
      </c>
      <c r="M57" s="35" t="s">
        <v>82</v>
      </c>
      <c r="N57" s="35" t="s">
        <v>82</v>
      </c>
      <c r="O57" s="34" t="s">
        <v>81</v>
      </c>
      <c r="P57" s="37" t="s">
        <v>82</v>
      </c>
      <c r="Q57" s="35" t="s">
        <v>82</v>
      </c>
      <c r="R57" s="35" t="s">
        <v>82</v>
      </c>
      <c r="S57" s="35" t="s">
        <v>82</v>
      </c>
      <c r="T57" s="37" t="s">
        <v>82</v>
      </c>
      <c r="U57" s="35" t="s">
        <v>82</v>
      </c>
      <c r="V57" s="35" t="s">
        <v>82</v>
      </c>
      <c r="W57" s="35" t="s">
        <v>82</v>
      </c>
      <c r="X57" s="34" t="s">
        <v>81</v>
      </c>
      <c r="Y57" s="37" t="s">
        <v>82</v>
      </c>
      <c r="Z57" s="35" t="s">
        <v>82</v>
      </c>
      <c r="AA57" s="35" t="s">
        <v>82</v>
      </c>
      <c r="AB57" s="35" t="s">
        <v>82</v>
      </c>
      <c r="AC57" s="37" t="s">
        <v>82</v>
      </c>
      <c r="AD57" s="35" t="s">
        <v>82</v>
      </c>
      <c r="AE57" s="35" t="s">
        <v>82</v>
      </c>
      <c r="AF57" s="35" t="s">
        <v>82</v>
      </c>
    </row>
    <row r="58" spans="1:32" ht="12.75" customHeight="1">
      <c r="A58" s="34" t="s">
        <v>89</v>
      </c>
      <c r="B58" s="33">
        <v>34534</v>
      </c>
      <c r="C58" s="33">
        <v>95243</v>
      </c>
      <c r="D58" s="35">
        <v>46126</v>
      </c>
      <c r="E58" s="35">
        <v>49117</v>
      </c>
      <c r="F58" s="34" t="s">
        <v>81</v>
      </c>
      <c r="G58" s="35" t="s">
        <v>81</v>
      </c>
      <c r="H58" s="35" t="s">
        <v>81</v>
      </c>
      <c r="I58" s="35" t="s">
        <v>81</v>
      </c>
      <c r="J58" s="42" t="s">
        <v>81</v>
      </c>
      <c r="K58" s="35" t="s">
        <v>81</v>
      </c>
      <c r="L58" s="35" t="s">
        <v>81</v>
      </c>
      <c r="M58" s="35" t="s">
        <v>81</v>
      </c>
      <c r="N58" s="35" t="s">
        <v>81</v>
      </c>
      <c r="O58" s="34" t="s">
        <v>81</v>
      </c>
      <c r="P58" s="35" t="s">
        <v>82</v>
      </c>
      <c r="Q58" s="35" t="s">
        <v>82</v>
      </c>
      <c r="R58" s="35" t="s">
        <v>82</v>
      </c>
      <c r="S58" s="42" t="s">
        <v>82</v>
      </c>
      <c r="T58" s="35" t="s">
        <v>82</v>
      </c>
      <c r="U58" s="35" t="s">
        <v>82</v>
      </c>
      <c r="V58" s="35" t="s">
        <v>82</v>
      </c>
      <c r="W58" s="35" t="s">
        <v>82</v>
      </c>
      <c r="X58" s="34" t="s">
        <v>81</v>
      </c>
      <c r="Y58" s="35" t="s">
        <v>82</v>
      </c>
      <c r="Z58" s="35" t="s">
        <v>82</v>
      </c>
      <c r="AA58" s="35" t="s">
        <v>82</v>
      </c>
      <c r="AB58" s="42" t="s">
        <v>82</v>
      </c>
      <c r="AC58" s="35" t="s">
        <v>82</v>
      </c>
      <c r="AD58" s="35" t="s">
        <v>82</v>
      </c>
      <c r="AE58" s="35" t="s">
        <v>82</v>
      </c>
      <c r="AF58" s="35" t="s">
        <v>82</v>
      </c>
    </row>
    <row r="59" spans="1:32" ht="12.75" customHeight="1">
      <c r="A59" s="34" t="s">
        <v>90</v>
      </c>
      <c r="B59" s="43">
        <v>34453</v>
      </c>
      <c r="C59" s="33">
        <v>93849</v>
      </c>
      <c r="D59" s="35">
        <v>45441</v>
      </c>
      <c r="E59" s="35">
        <v>48408</v>
      </c>
      <c r="F59" s="34" t="s">
        <v>81</v>
      </c>
      <c r="G59" s="35" t="s">
        <v>81</v>
      </c>
      <c r="H59" s="35" t="s">
        <v>81</v>
      </c>
      <c r="I59" s="35" t="s">
        <v>81</v>
      </c>
      <c r="J59" s="42" t="s">
        <v>81</v>
      </c>
      <c r="K59" s="35" t="s">
        <v>81</v>
      </c>
      <c r="L59" s="35" t="s">
        <v>81</v>
      </c>
      <c r="M59" s="35" t="s">
        <v>81</v>
      </c>
      <c r="N59" s="35" t="s">
        <v>81</v>
      </c>
      <c r="O59" s="34" t="s">
        <v>81</v>
      </c>
      <c r="P59" s="35" t="s">
        <v>82</v>
      </c>
      <c r="Q59" s="35" t="s">
        <v>82</v>
      </c>
      <c r="R59" s="35" t="s">
        <v>82</v>
      </c>
      <c r="S59" s="42" t="s">
        <v>82</v>
      </c>
      <c r="T59" s="35" t="s">
        <v>82</v>
      </c>
      <c r="U59" s="35" t="s">
        <v>82</v>
      </c>
      <c r="V59" s="35" t="s">
        <v>82</v>
      </c>
      <c r="W59" s="35" t="s">
        <v>82</v>
      </c>
      <c r="X59" s="31" t="s">
        <v>81</v>
      </c>
      <c r="Y59" s="37" t="s">
        <v>82</v>
      </c>
      <c r="Z59" s="35" t="s">
        <v>82</v>
      </c>
      <c r="AA59" s="35" t="s">
        <v>82</v>
      </c>
      <c r="AB59" s="42" t="s">
        <v>82</v>
      </c>
      <c r="AC59" s="35" t="s">
        <v>82</v>
      </c>
      <c r="AD59" s="35" t="s">
        <v>82</v>
      </c>
      <c r="AE59" s="35" t="s">
        <v>82</v>
      </c>
      <c r="AF59" s="35" t="s">
        <v>82</v>
      </c>
    </row>
    <row r="60" spans="1:32" ht="12.75" customHeight="1">
      <c r="A60" s="34" t="s">
        <v>91</v>
      </c>
      <c r="B60" s="44">
        <v>34585</v>
      </c>
      <c r="C60" s="44">
        <v>92754</v>
      </c>
      <c r="D60" s="45">
        <v>45029</v>
      </c>
      <c r="E60" s="45">
        <v>47725</v>
      </c>
      <c r="F60" s="34" t="s">
        <v>81</v>
      </c>
      <c r="G60" s="35" t="s">
        <v>81</v>
      </c>
      <c r="H60" s="35" t="s">
        <v>81</v>
      </c>
      <c r="I60" s="35" t="s">
        <v>81</v>
      </c>
      <c r="J60" s="42" t="s">
        <v>81</v>
      </c>
      <c r="K60" s="35" t="s">
        <v>81</v>
      </c>
      <c r="L60" s="35" t="s">
        <v>81</v>
      </c>
      <c r="M60" s="35" t="s">
        <v>81</v>
      </c>
      <c r="N60" s="35" t="s">
        <v>81</v>
      </c>
      <c r="O60" s="34" t="s">
        <v>81</v>
      </c>
      <c r="P60" s="35" t="s">
        <v>82</v>
      </c>
      <c r="Q60" s="35" t="s">
        <v>82</v>
      </c>
      <c r="R60" s="35" t="s">
        <v>82</v>
      </c>
      <c r="S60" s="42" t="s">
        <v>82</v>
      </c>
      <c r="T60" s="35" t="s">
        <v>82</v>
      </c>
      <c r="U60" s="35" t="s">
        <v>82</v>
      </c>
      <c r="V60" s="35" t="s">
        <v>82</v>
      </c>
      <c r="W60" s="35" t="s">
        <v>82</v>
      </c>
      <c r="X60" s="31" t="s">
        <v>81</v>
      </c>
      <c r="Y60" s="37" t="s">
        <v>82</v>
      </c>
      <c r="Z60" s="35" t="s">
        <v>82</v>
      </c>
      <c r="AA60" s="35" t="s">
        <v>82</v>
      </c>
      <c r="AB60" s="42" t="s">
        <v>82</v>
      </c>
      <c r="AC60" s="35" t="s">
        <v>82</v>
      </c>
      <c r="AD60" s="35" t="s">
        <v>82</v>
      </c>
      <c r="AE60" s="35" t="s">
        <v>82</v>
      </c>
      <c r="AF60" s="35" t="s">
        <v>82</v>
      </c>
    </row>
    <row r="61" spans="1:32" ht="12.75" customHeight="1">
      <c r="A61" s="41" t="s">
        <v>92</v>
      </c>
      <c r="B61" s="46">
        <v>33651</v>
      </c>
      <c r="C61" s="46">
        <v>90581</v>
      </c>
      <c r="D61" s="46">
        <v>43932</v>
      </c>
      <c r="E61" s="46">
        <v>46649</v>
      </c>
      <c r="F61" s="41" t="s">
        <v>81</v>
      </c>
      <c r="G61" s="35" t="s">
        <v>81</v>
      </c>
      <c r="H61" s="35" t="s">
        <v>81</v>
      </c>
      <c r="I61" s="35" t="s">
        <v>81</v>
      </c>
      <c r="J61" s="42" t="s">
        <v>81</v>
      </c>
      <c r="K61" s="35" t="s">
        <v>81</v>
      </c>
      <c r="L61" s="35" t="s">
        <v>81</v>
      </c>
      <c r="M61" s="35" t="s">
        <v>81</v>
      </c>
      <c r="N61" s="35" t="s">
        <v>81</v>
      </c>
      <c r="O61" s="41" t="s">
        <v>81</v>
      </c>
      <c r="P61" s="35" t="s">
        <v>82</v>
      </c>
      <c r="Q61" s="35" t="s">
        <v>82</v>
      </c>
      <c r="R61" s="35" t="s">
        <v>82</v>
      </c>
      <c r="S61" s="42" t="s">
        <v>82</v>
      </c>
      <c r="T61" s="35" t="s">
        <v>82</v>
      </c>
      <c r="U61" s="35" t="s">
        <v>82</v>
      </c>
      <c r="V61" s="35" t="s">
        <v>82</v>
      </c>
      <c r="W61" s="35" t="s">
        <v>82</v>
      </c>
      <c r="X61" s="38" t="s">
        <v>81</v>
      </c>
      <c r="Y61" s="37" t="s">
        <v>82</v>
      </c>
      <c r="Z61" s="35" t="s">
        <v>82</v>
      </c>
      <c r="AA61" s="35" t="s">
        <v>82</v>
      </c>
      <c r="AB61" s="42" t="s">
        <v>82</v>
      </c>
      <c r="AC61" s="35" t="s">
        <v>82</v>
      </c>
      <c r="AD61" s="35" t="s">
        <v>82</v>
      </c>
      <c r="AE61" s="35" t="s">
        <v>82</v>
      </c>
      <c r="AF61" s="35" t="s">
        <v>82</v>
      </c>
    </row>
    <row r="62" spans="1:32" ht="12.75" customHeight="1">
      <c r="A62" s="34" t="s">
        <v>93</v>
      </c>
      <c r="B62" s="45">
        <v>33948</v>
      </c>
      <c r="C62" s="45">
        <v>89741</v>
      </c>
      <c r="D62" s="45">
        <v>43638</v>
      </c>
      <c r="E62" s="45">
        <v>46103</v>
      </c>
      <c r="F62" s="41" t="s">
        <v>81</v>
      </c>
      <c r="G62" s="35" t="s">
        <v>81</v>
      </c>
      <c r="H62" s="35" t="s">
        <v>81</v>
      </c>
      <c r="I62" s="35" t="s">
        <v>81</v>
      </c>
      <c r="J62" s="42" t="s">
        <v>81</v>
      </c>
      <c r="K62" s="35" t="s">
        <v>81</v>
      </c>
      <c r="L62" s="35" t="s">
        <v>81</v>
      </c>
      <c r="M62" s="35" t="s">
        <v>81</v>
      </c>
      <c r="N62" s="35" t="s">
        <v>81</v>
      </c>
      <c r="O62" s="41" t="s">
        <v>81</v>
      </c>
      <c r="P62" s="35" t="s">
        <v>82</v>
      </c>
      <c r="Q62" s="35" t="s">
        <v>82</v>
      </c>
      <c r="R62" s="35" t="s">
        <v>82</v>
      </c>
      <c r="S62" s="42" t="s">
        <v>82</v>
      </c>
      <c r="T62" s="35" t="s">
        <v>82</v>
      </c>
      <c r="U62" s="35" t="s">
        <v>82</v>
      </c>
      <c r="V62" s="35" t="s">
        <v>82</v>
      </c>
      <c r="W62" s="35" t="s">
        <v>82</v>
      </c>
      <c r="X62" s="38" t="s">
        <v>81</v>
      </c>
      <c r="Y62" s="37" t="s">
        <v>82</v>
      </c>
      <c r="Z62" s="35" t="s">
        <v>82</v>
      </c>
      <c r="AA62" s="35" t="s">
        <v>82</v>
      </c>
      <c r="AB62" s="42" t="s">
        <v>82</v>
      </c>
      <c r="AC62" s="35" t="s">
        <v>82</v>
      </c>
      <c r="AD62" s="35" t="s">
        <v>82</v>
      </c>
      <c r="AE62" s="35" t="s">
        <v>82</v>
      </c>
      <c r="AF62" s="35" t="s">
        <v>82</v>
      </c>
    </row>
    <row r="63" spans="1:32" ht="12.75" customHeight="1">
      <c r="A63" s="34" t="s">
        <v>94</v>
      </c>
      <c r="B63" s="45">
        <v>34129</v>
      </c>
      <c r="C63" s="45">
        <v>88854</v>
      </c>
      <c r="D63" s="45">
        <v>43221</v>
      </c>
      <c r="E63" s="45">
        <v>45633</v>
      </c>
      <c r="F63" s="41" t="s">
        <v>81</v>
      </c>
      <c r="G63" s="37" t="s">
        <v>81</v>
      </c>
      <c r="H63" s="35" t="s">
        <v>81</v>
      </c>
      <c r="I63" s="35" t="s">
        <v>81</v>
      </c>
      <c r="J63" s="42" t="s">
        <v>81</v>
      </c>
      <c r="K63" s="35" t="s">
        <v>81</v>
      </c>
      <c r="L63" s="35" t="s">
        <v>81</v>
      </c>
      <c r="M63" s="35" t="s">
        <v>81</v>
      </c>
      <c r="N63" s="35" t="s">
        <v>81</v>
      </c>
      <c r="O63" s="41" t="s">
        <v>81</v>
      </c>
      <c r="P63" s="35" t="s">
        <v>81</v>
      </c>
      <c r="Q63" s="35" t="s">
        <v>81</v>
      </c>
      <c r="R63" s="35" t="s">
        <v>81</v>
      </c>
      <c r="S63" s="42" t="s">
        <v>81</v>
      </c>
      <c r="T63" s="35" t="s">
        <v>81</v>
      </c>
      <c r="U63" s="35" t="s">
        <v>81</v>
      </c>
      <c r="V63" s="35" t="s">
        <v>81</v>
      </c>
      <c r="W63" s="35" t="s">
        <v>81</v>
      </c>
      <c r="X63" s="41" t="s">
        <v>81</v>
      </c>
      <c r="Y63" s="35" t="s">
        <v>81</v>
      </c>
      <c r="Z63" s="35" t="s">
        <v>81</v>
      </c>
      <c r="AA63" s="35" t="s">
        <v>81</v>
      </c>
      <c r="AB63" s="42" t="s">
        <v>81</v>
      </c>
      <c r="AC63" s="35" t="s">
        <v>81</v>
      </c>
      <c r="AD63" s="35" t="s">
        <v>81</v>
      </c>
      <c r="AE63" s="35" t="s">
        <v>81</v>
      </c>
      <c r="AF63" s="35" t="s">
        <v>81</v>
      </c>
    </row>
    <row r="64" spans="1:32" s="33" customFormat="1" ht="12.75" customHeight="1">
      <c r="A64" s="34" t="s">
        <v>95</v>
      </c>
      <c r="B64" s="47">
        <v>34506</v>
      </c>
      <c r="C64" s="45">
        <v>88111</v>
      </c>
      <c r="D64" s="45">
        <v>42947</v>
      </c>
      <c r="E64" s="45">
        <v>45164</v>
      </c>
      <c r="F64" s="41" t="s">
        <v>81</v>
      </c>
      <c r="G64" s="37" t="s">
        <v>81</v>
      </c>
      <c r="H64" s="35" t="s">
        <v>81</v>
      </c>
      <c r="I64" s="35" t="s">
        <v>81</v>
      </c>
      <c r="J64" s="42" t="s">
        <v>81</v>
      </c>
      <c r="K64" s="35" t="s">
        <v>81</v>
      </c>
      <c r="L64" s="35" t="s">
        <v>81</v>
      </c>
      <c r="M64" s="35" t="s">
        <v>81</v>
      </c>
      <c r="N64" s="35" t="s">
        <v>81</v>
      </c>
      <c r="O64" s="41" t="s">
        <v>81</v>
      </c>
      <c r="P64" s="35" t="s">
        <v>81</v>
      </c>
      <c r="Q64" s="35" t="s">
        <v>81</v>
      </c>
      <c r="R64" s="35" t="s">
        <v>81</v>
      </c>
      <c r="S64" s="42" t="s">
        <v>81</v>
      </c>
      <c r="T64" s="35" t="s">
        <v>81</v>
      </c>
      <c r="U64" s="35" t="s">
        <v>81</v>
      </c>
      <c r="V64" s="35" t="s">
        <v>81</v>
      </c>
      <c r="W64" s="35" t="s">
        <v>81</v>
      </c>
      <c r="X64" s="41" t="s">
        <v>81</v>
      </c>
      <c r="Y64" s="35" t="s">
        <v>81</v>
      </c>
      <c r="Z64" s="35" t="s">
        <v>81</v>
      </c>
      <c r="AA64" s="35" t="s">
        <v>81</v>
      </c>
      <c r="AB64" s="42" t="s">
        <v>81</v>
      </c>
      <c r="AC64" s="35" t="s">
        <v>81</v>
      </c>
      <c r="AD64" s="35" t="s">
        <v>81</v>
      </c>
      <c r="AE64" s="35" t="s">
        <v>81</v>
      </c>
      <c r="AF64" s="35" t="s">
        <v>81</v>
      </c>
    </row>
    <row r="65" spans="1:32" ht="12.75" customHeight="1">
      <c r="A65" s="34" t="s">
        <v>96</v>
      </c>
      <c r="B65" s="47">
        <v>34769</v>
      </c>
      <c r="C65" s="45">
        <f>D65+E65</f>
        <v>87083</v>
      </c>
      <c r="D65" s="45">
        <v>42572</v>
      </c>
      <c r="E65" s="45">
        <v>44511</v>
      </c>
      <c r="F65" s="41" t="s">
        <v>81</v>
      </c>
      <c r="G65" s="37" t="s">
        <v>81</v>
      </c>
      <c r="H65" s="35" t="s">
        <v>81</v>
      </c>
      <c r="I65" s="35" t="s">
        <v>81</v>
      </c>
      <c r="J65" s="42" t="s">
        <v>81</v>
      </c>
      <c r="K65" s="35" t="s">
        <v>81</v>
      </c>
      <c r="L65" s="35" t="s">
        <v>81</v>
      </c>
      <c r="M65" s="35" t="s">
        <v>81</v>
      </c>
      <c r="N65" s="35" t="s">
        <v>81</v>
      </c>
      <c r="O65" s="41" t="s">
        <v>81</v>
      </c>
      <c r="P65" s="35" t="s">
        <v>81</v>
      </c>
      <c r="Q65" s="35" t="s">
        <v>81</v>
      </c>
      <c r="R65" s="35" t="s">
        <v>81</v>
      </c>
      <c r="S65" s="42" t="s">
        <v>81</v>
      </c>
      <c r="T65" s="35" t="s">
        <v>81</v>
      </c>
      <c r="U65" s="35" t="s">
        <v>81</v>
      </c>
      <c r="V65" s="35" t="s">
        <v>81</v>
      </c>
      <c r="W65" s="35" t="s">
        <v>81</v>
      </c>
      <c r="X65" s="41" t="s">
        <v>81</v>
      </c>
      <c r="Y65" s="35" t="s">
        <v>81</v>
      </c>
      <c r="Z65" s="35" t="s">
        <v>81</v>
      </c>
      <c r="AA65" s="35" t="s">
        <v>81</v>
      </c>
      <c r="AB65" s="42" t="s">
        <v>81</v>
      </c>
      <c r="AC65" s="35" t="s">
        <v>81</v>
      </c>
      <c r="AD65" s="35" t="s">
        <v>81</v>
      </c>
      <c r="AE65" s="35" t="s">
        <v>81</v>
      </c>
      <c r="AF65" s="35" t="s">
        <v>81</v>
      </c>
    </row>
    <row r="66" spans="1:32" ht="12.75" customHeight="1">
      <c r="A66" s="41" t="s">
        <v>97</v>
      </c>
      <c r="B66" s="48">
        <v>36615</v>
      </c>
      <c r="C66" s="46">
        <f>D66+E66</f>
        <v>88766</v>
      </c>
      <c r="D66" s="46">
        <v>43446</v>
      </c>
      <c r="E66" s="46">
        <v>45320</v>
      </c>
      <c r="F66" s="41" t="s">
        <v>81</v>
      </c>
      <c r="G66" s="37" t="s">
        <v>81</v>
      </c>
      <c r="H66" s="35" t="s">
        <v>81</v>
      </c>
      <c r="I66" s="35" t="s">
        <v>81</v>
      </c>
      <c r="J66" s="42" t="s">
        <v>81</v>
      </c>
      <c r="K66" s="35" t="s">
        <v>81</v>
      </c>
      <c r="L66" s="35" t="s">
        <v>81</v>
      </c>
      <c r="M66" s="35" t="s">
        <v>81</v>
      </c>
      <c r="N66" s="35" t="s">
        <v>81</v>
      </c>
      <c r="O66" s="41" t="s">
        <v>81</v>
      </c>
      <c r="P66" s="35" t="s">
        <v>81</v>
      </c>
      <c r="Q66" s="35" t="s">
        <v>81</v>
      </c>
      <c r="R66" s="35" t="s">
        <v>81</v>
      </c>
      <c r="S66" s="42" t="s">
        <v>81</v>
      </c>
      <c r="T66" s="35" t="s">
        <v>81</v>
      </c>
      <c r="U66" s="35" t="s">
        <v>81</v>
      </c>
      <c r="V66" s="35" t="s">
        <v>81</v>
      </c>
      <c r="W66" s="35" t="s">
        <v>81</v>
      </c>
      <c r="X66" s="41" t="s">
        <v>81</v>
      </c>
      <c r="Y66" s="35" t="s">
        <v>81</v>
      </c>
      <c r="Z66" s="35" t="s">
        <v>81</v>
      </c>
      <c r="AA66" s="35" t="s">
        <v>81</v>
      </c>
      <c r="AB66" s="42" t="s">
        <v>81</v>
      </c>
      <c r="AC66" s="35" t="s">
        <v>81</v>
      </c>
      <c r="AD66" s="35" t="s">
        <v>81</v>
      </c>
      <c r="AE66" s="35" t="s">
        <v>81</v>
      </c>
      <c r="AF66" s="35" t="s">
        <v>81</v>
      </c>
    </row>
    <row r="67" spans="1:32" ht="12.75" customHeight="1">
      <c r="A67" s="34" t="s">
        <v>98</v>
      </c>
      <c r="B67" s="45">
        <v>36469</v>
      </c>
      <c r="C67" s="45">
        <f t="shared" ref="C67" si="0">D67+E67</f>
        <v>87369</v>
      </c>
      <c r="D67" s="45">
        <v>42704</v>
      </c>
      <c r="E67" s="45">
        <v>44665</v>
      </c>
      <c r="F67" s="41" t="s">
        <v>82</v>
      </c>
      <c r="G67" s="37" t="s">
        <v>82</v>
      </c>
      <c r="H67" s="35" t="s">
        <v>82</v>
      </c>
      <c r="I67" s="35" t="s">
        <v>82</v>
      </c>
      <c r="J67" s="42" t="s">
        <v>82</v>
      </c>
      <c r="K67" s="35" t="s">
        <v>82</v>
      </c>
      <c r="L67" s="35" t="s">
        <v>82</v>
      </c>
      <c r="M67" s="35" t="s">
        <v>82</v>
      </c>
      <c r="N67" s="35" t="s">
        <v>82</v>
      </c>
      <c r="O67" s="41" t="s">
        <v>82</v>
      </c>
      <c r="P67" s="35" t="s">
        <v>82</v>
      </c>
      <c r="Q67" s="35" t="s">
        <v>82</v>
      </c>
      <c r="R67" s="35" t="s">
        <v>82</v>
      </c>
      <c r="S67" s="42" t="s">
        <v>82</v>
      </c>
      <c r="T67" s="35" t="s">
        <v>82</v>
      </c>
      <c r="U67" s="35" t="s">
        <v>82</v>
      </c>
      <c r="V67" s="35" t="s">
        <v>82</v>
      </c>
      <c r="W67" s="35" t="s">
        <v>82</v>
      </c>
      <c r="X67" s="41" t="s">
        <v>82</v>
      </c>
      <c r="Y67" s="35" t="s">
        <v>82</v>
      </c>
      <c r="Z67" s="35" t="s">
        <v>82</v>
      </c>
      <c r="AA67" s="35" t="s">
        <v>82</v>
      </c>
      <c r="AB67" s="42" t="s">
        <v>82</v>
      </c>
      <c r="AC67" s="35" t="s">
        <v>82</v>
      </c>
      <c r="AD67" s="35" t="s">
        <v>82</v>
      </c>
      <c r="AE67" s="35" t="s">
        <v>82</v>
      </c>
      <c r="AF67" s="35" t="s">
        <v>82</v>
      </c>
    </row>
    <row r="68" spans="1:32" ht="12.75" customHeight="1">
      <c r="A68" s="34" t="s">
        <v>99</v>
      </c>
      <c r="B68" s="45">
        <v>36490</v>
      </c>
      <c r="C68" s="45">
        <v>86213</v>
      </c>
      <c r="D68" s="45">
        <v>42209</v>
      </c>
      <c r="E68" s="45">
        <v>44004</v>
      </c>
      <c r="F68" s="41" t="s">
        <v>82</v>
      </c>
      <c r="G68" s="37" t="s">
        <v>82</v>
      </c>
      <c r="H68" s="35" t="s">
        <v>82</v>
      </c>
      <c r="I68" s="35" t="s">
        <v>82</v>
      </c>
      <c r="J68" s="42" t="s">
        <v>82</v>
      </c>
      <c r="K68" s="35" t="s">
        <v>82</v>
      </c>
      <c r="L68" s="35" t="s">
        <v>82</v>
      </c>
      <c r="M68" s="35" t="s">
        <v>82</v>
      </c>
      <c r="N68" s="35" t="s">
        <v>82</v>
      </c>
      <c r="O68" s="41" t="s">
        <v>82</v>
      </c>
      <c r="P68" s="35" t="s">
        <v>82</v>
      </c>
      <c r="Q68" s="35" t="s">
        <v>82</v>
      </c>
      <c r="R68" s="35" t="s">
        <v>82</v>
      </c>
      <c r="S68" s="42" t="s">
        <v>82</v>
      </c>
      <c r="T68" s="35" t="s">
        <v>82</v>
      </c>
      <c r="U68" s="35" t="s">
        <v>82</v>
      </c>
      <c r="V68" s="35" t="s">
        <v>82</v>
      </c>
      <c r="W68" s="35" t="s">
        <v>82</v>
      </c>
      <c r="X68" s="41" t="s">
        <v>82</v>
      </c>
      <c r="Y68" s="35" t="s">
        <v>82</v>
      </c>
      <c r="Z68" s="35" t="s">
        <v>82</v>
      </c>
      <c r="AA68" s="35" t="s">
        <v>82</v>
      </c>
      <c r="AB68" s="42" t="s">
        <v>82</v>
      </c>
      <c r="AC68" s="35" t="s">
        <v>82</v>
      </c>
      <c r="AD68" s="35" t="s">
        <v>82</v>
      </c>
      <c r="AE68" s="35" t="s">
        <v>82</v>
      </c>
      <c r="AF68" s="35" t="s">
        <v>82</v>
      </c>
    </row>
    <row r="69" spans="1:32" ht="12.75" customHeight="1">
      <c r="A69" s="49" t="s">
        <v>100</v>
      </c>
      <c r="B69" s="50">
        <v>36490</v>
      </c>
      <c r="C69" s="50">
        <v>84851</v>
      </c>
      <c r="D69" s="50">
        <v>41565</v>
      </c>
      <c r="E69" s="50">
        <v>43286</v>
      </c>
      <c r="F69" s="51" t="s">
        <v>81</v>
      </c>
      <c r="G69" s="52" t="s">
        <v>81</v>
      </c>
      <c r="H69" s="53" t="s">
        <v>81</v>
      </c>
      <c r="I69" s="53" t="s">
        <v>81</v>
      </c>
      <c r="J69" s="54" t="s">
        <v>81</v>
      </c>
      <c r="K69" s="53" t="s">
        <v>81</v>
      </c>
      <c r="L69" s="53" t="s">
        <v>81</v>
      </c>
      <c r="M69" s="53" t="s">
        <v>81</v>
      </c>
      <c r="N69" s="53" t="s">
        <v>81</v>
      </c>
      <c r="O69" s="51" t="s">
        <v>81</v>
      </c>
      <c r="P69" s="53" t="s">
        <v>81</v>
      </c>
      <c r="Q69" s="53" t="s">
        <v>81</v>
      </c>
      <c r="R69" s="53" t="s">
        <v>81</v>
      </c>
      <c r="S69" s="54" t="s">
        <v>81</v>
      </c>
      <c r="T69" s="53" t="s">
        <v>81</v>
      </c>
      <c r="U69" s="53" t="s">
        <v>81</v>
      </c>
      <c r="V69" s="53" t="s">
        <v>81</v>
      </c>
      <c r="W69" s="53" t="s">
        <v>81</v>
      </c>
      <c r="X69" s="51" t="s">
        <v>81</v>
      </c>
      <c r="Y69" s="53" t="s">
        <v>81</v>
      </c>
      <c r="Z69" s="53" t="s">
        <v>81</v>
      </c>
      <c r="AA69" s="53" t="s">
        <v>81</v>
      </c>
      <c r="AB69" s="54" t="s">
        <v>81</v>
      </c>
      <c r="AC69" s="53" t="s">
        <v>81</v>
      </c>
      <c r="AD69" s="53" t="s">
        <v>81</v>
      </c>
      <c r="AE69" s="53" t="s">
        <v>81</v>
      </c>
      <c r="AF69" s="53" t="s">
        <v>81</v>
      </c>
    </row>
    <row r="70" spans="1:32" ht="12.75" customHeight="1">
      <c r="A70" s="15" t="s">
        <v>101</v>
      </c>
      <c r="H70" s="33"/>
    </row>
    <row r="71" spans="1:32" ht="12.75" customHeight="1">
      <c r="A71" s="15" t="s">
        <v>102</v>
      </c>
    </row>
    <row r="72" spans="1:32" ht="12.75" customHeight="1"/>
    <row r="73" spans="1:32" ht="15" customHeight="1"/>
    <row r="74" spans="1:32" ht="15" customHeight="1"/>
    <row r="75" spans="1:32">
      <c r="B75" s="33"/>
      <c r="Z75" s="33"/>
    </row>
    <row r="76" spans="1:32">
      <c r="P76" s="33"/>
    </row>
    <row r="77" spans="1:32">
      <c r="D77" s="33"/>
    </row>
    <row r="80" spans="1:32">
      <c r="E80" s="33"/>
    </row>
  </sheetData>
  <mergeCells count="27">
    <mergeCell ref="AD5:AF5"/>
    <mergeCell ref="Q5:S5"/>
    <mergeCell ref="T5:T6"/>
    <mergeCell ref="U5:W5"/>
    <mergeCell ref="Y5:Y6"/>
    <mergeCell ref="Z5:AB5"/>
    <mergeCell ref="AC5:AC6"/>
    <mergeCell ref="X4:X6"/>
    <mergeCell ref="Y4:AB4"/>
    <mergeCell ref="AC4:AF4"/>
    <mergeCell ref="B5:B6"/>
    <mergeCell ref="C5:E5"/>
    <mergeCell ref="G5:G6"/>
    <mergeCell ref="H5:J5"/>
    <mergeCell ref="K5:K6"/>
    <mergeCell ref="L5:N5"/>
    <mergeCell ref="P5:P6"/>
    <mergeCell ref="M2:N3"/>
    <mergeCell ref="AE2:AF3"/>
    <mergeCell ref="A4:A6"/>
    <mergeCell ref="B4:E4"/>
    <mergeCell ref="F4:F6"/>
    <mergeCell ref="G4:J4"/>
    <mergeCell ref="K4:N4"/>
    <mergeCell ref="O4:O6"/>
    <mergeCell ref="P4:S4"/>
    <mergeCell ref="T4:W4"/>
  </mergeCells>
  <phoneticPr fontId="3"/>
  <conditionalFormatting sqref="B60:E69">
    <cfRule type="containsBlanks" dxfId="221" priority="2" stopIfTrue="1">
      <formula>LEN(TRIM(B60))=0</formula>
    </cfRule>
  </conditionalFormatting>
  <conditionalFormatting sqref="B59:E59">
    <cfRule type="containsBlanks" dxfId="220" priority="1" stopIfTrue="1">
      <formula>LEN(TRIM(B59))=0</formula>
    </cfRule>
  </conditionalFormatting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  <colBreaks count="3" manualBreakCount="3">
    <brk id="5" max="69" man="1"/>
    <brk id="14" max="1048575" man="1"/>
    <brk id="23" max="6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CBAE-1451-4A69-96CB-1A644E1BE22F}">
  <dimension ref="A1:M58"/>
  <sheetViews>
    <sheetView showGridLines="0" view="pageBreakPreview" zoomScaleNormal="100" zoomScaleSheetLayoutView="100" workbookViewId="0"/>
  </sheetViews>
  <sheetFormatPr defaultColWidth="5.875" defaultRowHeight="12"/>
  <cols>
    <col min="1" max="1" width="13.625" style="245" customWidth="1"/>
    <col min="2" max="6" width="12.875" style="245" customWidth="1"/>
    <col min="7" max="7" width="11.875" style="245" customWidth="1"/>
    <col min="8" max="12" width="13.25" style="245" customWidth="1"/>
    <col min="13" max="256" width="5.875" style="245"/>
    <col min="257" max="257" width="13.625" style="245" customWidth="1"/>
    <col min="258" max="262" width="12.875" style="245" customWidth="1"/>
    <col min="263" max="263" width="11.875" style="245" customWidth="1"/>
    <col min="264" max="268" width="13.25" style="245" customWidth="1"/>
    <col min="269" max="512" width="5.875" style="245"/>
    <col min="513" max="513" width="13.625" style="245" customWidth="1"/>
    <col min="514" max="518" width="12.875" style="245" customWidth="1"/>
    <col min="519" max="519" width="11.875" style="245" customWidth="1"/>
    <col min="520" max="524" width="13.25" style="245" customWidth="1"/>
    <col min="525" max="768" width="5.875" style="245"/>
    <col min="769" max="769" width="13.625" style="245" customWidth="1"/>
    <col min="770" max="774" width="12.875" style="245" customWidth="1"/>
    <col min="775" max="775" width="11.875" style="245" customWidth="1"/>
    <col min="776" max="780" width="13.25" style="245" customWidth="1"/>
    <col min="781" max="1024" width="5.875" style="245"/>
    <col min="1025" max="1025" width="13.625" style="245" customWidth="1"/>
    <col min="1026" max="1030" width="12.875" style="245" customWidth="1"/>
    <col min="1031" max="1031" width="11.875" style="245" customWidth="1"/>
    <col min="1032" max="1036" width="13.25" style="245" customWidth="1"/>
    <col min="1037" max="1280" width="5.875" style="245"/>
    <col min="1281" max="1281" width="13.625" style="245" customWidth="1"/>
    <col min="1282" max="1286" width="12.875" style="245" customWidth="1"/>
    <col min="1287" max="1287" width="11.875" style="245" customWidth="1"/>
    <col min="1288" max="1292" width="13.25" style="245" customWidth="1"/>
    <col min="1293" max="1536" width="5.875" style="245"/>
    <col min="1537" max="1537" width="13.625" style="245" customWidth="1"/>
    <col min="1538" max="1542" width="12.875" style="245" customWidth="1"/>
    <col min="1543" max="1543" width="11.875" style="245" customWidth="1"/>
    <col min="1544" max="1548" width="13.25" style="245" customWidth="1"/>
    <col min="1549" max="1792" width="5.875" style="245"/>
    <col min="1793" max="1793" width="13.625" style="245" customWidth="1"/>
    <col min="1794" max="1798" width="12.875" style="245" customWidth="1"/>
    <col min="1799" max="1799" width="11.875" style="245" customWidth="1"/>
    <col min="1800" max="1804" width="13.25" style="245" customWidth="1"/>
    <col min="1805" max="2048" width="5.875" style="245"/>
    <col min="2049" max="2049" width="13.625" style="245" customWidth="1"/>
    <col min="2050" max="2054" width="12.875" style="245" customWidth="1"/>
    <col min="2055" max="2055" width="11.875" style="245" customWidth="1"/>
    <col min="2056" max="2060" width="13.25" style="245" customWidth="1"/>
    <col min="2061" max="2304" width="5.875" style="245"/>
    <col min="2305" max="2305" width="13.625" style="245" customWidth="1"/>
    <col min="2306" max="2310" width="12.875" style="245" customWidth="1"/>
    <col min="2311" max="2311" width="11.875" style="245" customWidth="1"/>
    <col min="2312" max="2316" width="13.25" style="245" customWidth="1"/>
    <col min="2317" max="2560" width="5.875" style="245"/>
    <col min="2561" max="2561" width="13.625" style="245" customWidth="1"/>
    <col min="2562" max="2566" width="12.875" style="245" customWidth="1"/>
    <col min="2567" max="2567" width="11.875" style="245" customWidth="1"/>
    <col min="2568" max="2572" width="13.25" style="245" customWidth="1"/>
    <col min="2573" max="2816" width="5.875" style="245"/>
    <col min="2817" max="2817" width="13.625" style="245" customWidth="1"/>
    <col min="2818" max="2822" width="12.875" style="245" customWidth="1"/>
    <col min="2823" max="2823" width="11.875" style="245" customWidth="1"/>
    <col min="2824" max="2828" width="13.25" style="245" customWidth="1"/>
    <col min="2829" max="3072" width="5.875" style="245"/>
    <col min="3073" max="3073" width="13.625" style="245" customWidth="1"/>
    <col min="3074" max="3078" width="12.875" style="245" customWidth="1"/>
    <col min="3079" max="3079" width="11.875" style="245" customWidth="1"/>
    <col min="3080" max="3084" width="13.25" style="245" customWidth="1"/>
    <col min="3085" max="3328" width="5.875" style="245"/>
    <col min="3329" max="3329" width="13.625" style="245" customWidth="1"/>
    <col min="3330" max="3334" width="12.875" style="245" customWidth="1"/>
    <col min="3335" max="3335" width="11.875" style="245" customWidth="1"/>
    <col min="3336" max="3340" width="13.25" style="245" customWidth="1"/>
    <col min="3341" max="3584" width="5.875" style="245"/>
    <col min="3585" max="3585" width="13.625" style="245" customWidth="1"/>
    <col min="3586" max="3590" width="12.875" style="245" customWidth="1"/>
    <col min="3591" max="3591" width="11.875" style="245" customWidth="1"/>
    <col min="3592" max="3596" width="13.25" style="245" customWidth="1"/>
    <col min="3597" max="3840" width="5.875" style="245"/>
    <col min="3841" max="3841" width="13.625" style="245" customWidth="1"/>
    <col min="3842" max="3846" width="12.875" style="245" customWidth="1"/>
    <col min="3847" max="3847" width="11.875" style="245" customWidth="1"/>
    <col min="3848" max="3852" width="13.25" style="245" customWidth="1"/>
    <col min="3853" max="4096" width="5.875" style="245"/>
    <col min="4097" max="4097" width="13.625" style="245" customWidth="1"/>
    <col min="4098" max="4102" width="12.875" style="245" customWidth="1"/>
    <col min="4103" max="4103" width="11.875" style="245" customWidth="1"/>
    <col min="4104" max="4108" width="13.25" style="245" customWidth="1"/>
    <col min="4109" max="4352" width="5.875" style="245"/>
    <col min="4353" max="4353" width="13.625" style="245" customWidth="1"/>
    <col min="4354" max="4358" width="12.875" style="245" customWidth="1"/>
    <col min="4359" max="4359" width="11.875" style="245" customWidth="1"/>
    <col min="4360" max="4364" width="13.25" style="245" customWidth="1"/>
    <col min="4365" max="4608" width="5.875" style="245"/>
    <col min="4609" max="4609" width="13.625" style="245" customWidth="1"/>
    <col min="4610" max="4614" width="12.875" style="245" customWidth="1"/>
    <col min="4615" max="4615" width="11.875" style="245" customWidth="1"/>
    <col min="4616" max="4620" width="13.25" style="245" customWidth="1"/>
    <col min="4621" max="4864" width="5.875" style="245"/>
    <col min="4865" max="4865" width="13.625" style="245" customWidth="1"/>
    <col min="4866" max="4870" width="12.875" style="245" customWidth="1"/>
    <col min="4871" max="4871" width="11.875" style="245" customWidth="1"/>
    <col min="4872" max="4876" width="13.25" style="245" customWidth="1"/>
    <col min="4877" max="5120" width="5.875" style="245"/>
    <col min="5121" max="5121" width="13.625" style="245" customWidth="1"/>
    <col min="5122" max="5126" width="12.875" style="245" customWidth="1"/>
    <col min="5127" max="5127" width="11.875" style="245" customWidth="1"/>
    <col min="5128" max="5132" width="13.25" style="245" customWidth="1"/>
    <col min="5133" max="5376" width="5.875" style="245"/>
    <col min="5377" max="5377" width="13.625" style="245" customWidth="1"/>
    <col min="5378" max="5382" width="12.875" style="245" customWidth="1"/>
    <col min="5383" max="5383" width="11.875" style="245" customWidth="1"/>
    <col min="5384" max="5388" width="13.25" style="245" customWidth="1"/>
    <col min="5389" max="5632" width="5.875" style="245"/>
    <col min="5633" max="5633" width="13.625" style="245" customWidth="1"/>
    <col min="5634" max="5638" width="12.875" style="245" customWidth="1"/>
    <col min="5639" max="5639" width="11.875" style="245" customWidth="1"/>
    <col min="5640" max="5644" width="13.25" style="245" customWidth="1"/>
    <col min="5645" max="5888" width="5.875" style="245"/>
    <col min="5889" max="5889" width="13.625" style="245" customWidth="1"/>
    <col min="5890" max="5894" width="12.875" style="245" customWidth="1"/>
    <col min="5895" max="5895" width="11.875" style="245" customWidth="1"/>
    <col min="5896" max="5900" width="13.25" style="245" customWidth="1"/>
    <col min="5901" max="6144" width="5.875" style="245"/>
    <col min="6145" max="6145" width="13.625" style="245" customWidth="1"/>
    <col min="6146" max="6150" width="12.875" style="245" customWidth="1"/>
    <col min="6151" max="6151" width="11.875" style="245" customWidth="1"/>
    <col min="6152" max="6156" width="13.25" style="245" customWidth="1"/>
    <col min="6157" max="6400" width="5.875" style="245"/>
    <col min="6401" max="6401" width="13.625" style="245" customWidth="1"/>
    <col min="6402" max="6406" width="12.875" style="245" customWidth="1"/>
    <col min="6407" max="6407" width="11.875" style="245" customWidth="1"/>
    <col min="6408" max="6412" width="13.25" style="245" customWidth="1"/>
    <col min="6413" max="6656" width="5.875" style="245"/>
    <col min="6657" max="6657" width="13.625" style="245" customWidth="1"/>
    <col min="6658" max="6662" width="12.875" style="245" customWidth="1"/>
    <col min="6663" max="6663" width="11.875" style="245" customWidth="1"/>
    <col min="6664" max="6668" width="13.25" style="245" customWidth="1"/>
    <col min="6669" max="6912" width="5.875" style="245"/>
    <col min="6913" max="6913" width="13.625" style="245" customWidth="1"/>
    <col min="6914" max="6918" width="12.875" style="245" customWidth="1"/>
    <col min="6919" max="6919" width="11.875" style="245" customWidth="1"/>
    <col min="6920" max="6924" width="13.25" style="245" customWidth="1"/>
    <col min="6925" max="7168" width="5.875" style="245"/>
    <col min="7169" max="7169" width="13.625" style="245" customWidth="1"/>
    <col min="7170" max="7174" width="12.875" style="245" customWidth="1"/>
    <col min="7175" max="7175" width="11.875" style="245" customWidth="1"/>
    <col min="7176" max="7180" width="13.25" style="245" customWidth="1"/>
    <col min="7181" max="7424" width="5.875" style="245"/>
    <col min="7425" max="7425" width="13.625" style="245" customWidth="1"/>
    <col min="7426" max="7430" width="12.875" style="245" customWidth="1"/>
    <col min="7431" max="7431" width="11.875" style="245" customWidth="1"/>
    <col min="7432" max="7436" width="13.25" style="245" customWidth="1"/>
    <col min="7437" max="7680" width="5.875" style="245"/>
    <col min="7681" max="7681" width="13.625" style="245" customWidth="1"/>
    <col min="7682" max="7686" width="12.875" style="245" customWidth="1"/>
    <col min="7687" max="7687" width="11.875" style="245" customWidth="1"/>
    <col min="7688" max="7692" width="13.25" style="245" customWidth="1"/>
    <col min="7693" max="7936" width="5.875" style="245"/>
    <col min="7937" max="7937" width="13.625" style="245" customWidth="1"/>
    <col min="7938" max="7942" width="12.875" style="245" customWidth="1"/>
    <col min="7943" max="7943" width="11.875" style="245" customWidth="1"/>
    <col min="7944" max="7948" width="13.25" style="245" customWidth="1"/>
    <col min="7949" max="8192" width="5.875" style="245"/>
    <col min="8193" max="8193" width="13.625" style="245" customWidth="1"/>
    <col min="8194" max="8198" width="12.875" style="245" customWidth="1"/>
    <col min="8199" max="8199" width="11.875" style="245" customWidth="1"/>
    <col min="8200" max="8204" width="13.25" style="245" customWidth="1"/>
    <col min="8205" max="8448" width="5.875" style="245"/>
    <col min="8449" max="8449" width="13.625" style="245" customWidth="1"/>
    <col min="8450" max="8454" width="12.875" style="245" customWidth="1"/>
    <col min="8455" max="8455" width="11.875" style="245" customWidth="1"/>
    <col min="8456" max="8460" width="13.25" style="245" customWidth="1"/>
    <col min="8461" max="8704" width="5.875" style="245"/>
    <col min="8705" max="8705" width="13.625" style="245" customWidth="1"/>
    <col min="8706" max="8710" width="12.875" style="245" customWidth="1"/>
    <col min="8711" max="8711" width="11.875" style="245" customWidth="1"/>
    <col min="8712" max="8716" width="13.25" style="245" customWidth="1"/>
    <col min="8717" max="8960" width="5.875" style="245"/>
    <col min="8961" max="8961" width="13.625" style="245" customWidth="1"/>
    <col min="8962" max="8966" width="12.875" style="245" customWidth="1"/>
    <col min="8967" max="8967" width="11.875" style="245" customWidth="1"/>
    <col min="8968" max="8972" width="13.25" style="245" customWidth="1"/>
    <col min="8973" max="9216" width="5.875" style="245"/>
    <col min="9217" max="9217" width="13.625" style="245" customWidth="1"/>
    <col min="9218" max="9222" width="12.875" style="245" customWidth="1"/>
    <col min="9223" max="9223" width="11.875" style="245" customWidth="1"/>
    <col min="9224" max="9228" width="13.25" style="245" customWidth="1"/>
    <col min="9229" max="9472" width="5.875" style="245"/>
    <col min="9473" max="9473" width="13.625" style="245" customWidth="1"/>
    <col min="9474" max="9478" width="12.875" style="245" customWidth="1"/>
    <col min="9479" max="9479" width="11.875" style="245" customWidth="1"/>
    <col min="9480" max="9484" width="13.25" style="245" customWidth="1"/>
    <col min="9485" max="9728" width="5.875" style="245"/>
    <col min="9729" max="9729" width="13.625" style="245" customWidth="1"/>
    <col min="9730" max="9734" width="12.875" style="245" customWidth="1"/>
    <col min="9735" max="9735" width="11.875" style="245" customWidth="1"/>
    <col min="9736" max="9740" width="13.25" style="245" customWidth="1"/>
    <col min="9741" max="9984" width="5.875" style="245"/>
    <col min="9985" max="9985" width="13.625" style="245" customWidth="1"/>
    <col min="9986" max="9990" width="12.875" style="245" customWidth="1"/>
    <col min="9991" max="9991" width="11.875" style="245" customWidth="1"/>
    <col min="9992" max="9996" width="13.25" style="245" customWidth="1"/>
    <col min="9997" max="10240" width="5.875" style="245"/>
    <col min="10241" max="10241" width="13.625" style="245" customWidth="1"/>
    <col min="10242" max="10246" width="12.875" style="245" customWidth="1"/>
    <col min="10247" max="10247" width="11.875" style="245" customWidth="1"/>
    <col min="10248" max="10252" width="13.25" style="245" customWidth="1"/>
    <col min="10253" max="10496" width="5.875" style="245"/>
    <col min="10497" max="10497" width="13.625" style="245" customWidth="1"/>
    <col min="10498" max="10502" width="12.875" style="245" customWidth="1"/>
    <col min="10503" max="10503" width="11.875" style="245" customWidth="1"/>
    <col min="10504" max="10508" width="13.25" style="245" customWidth="1"/>
    <col min="10509" max="10752" width="5.875" style="245"/>
    <col min="10753" max="10753" width="13.625" style="245" customWidth="1"/>
    <col min="10754" max="10758" width="12.875" style="245" customWidth="1"/>
    <col min="10759" max="10759" width="11.875" style="245" customWidth="1"/>
    <col min="10760" max="10764" width="13.25" style="245" customWidth="1"/>
    <col min="10765" max="11008" width="5.875" style="245"/>
    <col min="11009" max="11009" width="13.625" style="245" customWidth="1"/>
    <col min="11010" max="11014" width="12.875" style="245" customWidth="1"/>
    <col min="11015" max="11015" width="11.875" style="245" customWidth="1"/>
    <col min="11016" max="11020" width="13.25" style="245" customWidth="1"/>
    <col min="11021" max="11264" width="5.875" style="245"/>
    <col min="11265" max="11265" width="13.625" style="245" customWidth="1"/>
    <col min="11266" max="11270" width="12.875" style="245" customWidth="1"/>
    <col min="11271" max="11271" width="11.875" style="245" customWidth="1"/>
    <col min="11272" max="11276" width="13.25" style="245" customWidth="1"/>
    <col min="11277" max="11520" width="5.875" style="245"/>
    <col min="11521" max="11521" width="13.625" style="245" customWidth="1"/>
    <col min="11522" max="11526" width="12.875" style="245" customWidth="1"/>
    <col min="11527" max="11527" width="11.875" style="245" customWidth="1"/>
    <col min="11528" max="11532" width="13.25" style="245" customWidth="1"/>
    <col min="11533" max="11776" width="5.875" style="245"/>
    <col min="11777" max="11777" width="13.625" style="245" customWidth="1"/>
    <col min="11778" max="11782" width="12.875" style="245" customWidth="1"/>
    <col min="11783" max="11783" width="11.875" style="245" customWidth="1"/>
    <col min="11784" max="11788" width="13.25" style="245" customWidth="1"/>
    <col min="11789" max="12032" width="5.875" style="245"/>
    <col min="12033" max="12033" width="13.625" style="245" customWidth="1"/>
    <col min="12034" max="12038" width="12.875" style="245" customWidth="1"/>
    <col min="12039" max="12039" width="11.875" style="245" customWidth="1"/>
    <col min="12040" max="12044" width="13.25" style="245" customWidth="1"/>
    <col min="12045" max="12288" width="5.875" style="245"/>
    <col min="12289" max="12289" width="13.625" style="245" customWidth="1"/>
    <col min="12290" max="12294" width="12.875" style="245" customWidth="1"/>
    <col min="12295" max="12295" width="11.875" style="245" customWidth="1"/>
    <col min="12296" max="12300" width="13.25" style="245" customWidth="1"/>
    <col min="12301" max="12544" width="5.875" style="245"/>
    <col min="12545" max="12545" width="13.625" style="245" customWidth="1"/>
    <col min="12546" max="12550" width="12.875" style="245" customWidth="1"/>
    <col min="12551" max="12551" width="11.875" style="245" customWidth="1"/>
    <col min="12552" max="12556" width="13.25" style="245" customWidth="1"/>
    <col min="12557" max="12800" width="5.875" style="245"/>
    <col min="12801" max="12801" width="13.625" style="245" customWidth="1"/>
    <col min="12802" max="12806" width="12.875" style="245" customWidth="1"/>
    <col min="12807" max="12807" width="11.875" style="245" customWidth="1"/>
    <col min="12808" max="12812" width="13.25" style="245" customWidth="1"/>
    <col min="12813" max="13056" width="5.875" style="245"/>
    <col min="13057" max="13057" width="13.625" style="245" customWidth="1"/>
    <col min="13058" max="13062" width="12.875" style="245" customWidth="1"/>
    <col min="13063" max="13063" width="11.875" style="245" customWidth="1"/>
    <col min="13064" max="13068" width="13.25" style="245" customWidth="1"/>
    <col min="13069" max="13312" width="5.875" style="245"/>
    <col min="13313" max="13313" width="13.625" style="245" customWidth="1"/>
    <col min="13314" max="13318" width="12.875" style="245" customWidth="1"/>
    <col min="13319" max="13319" width="11.875" style="245" customWidth="1"/>
    <col min="13320" max="13324" width="13.25" style="245" customWidth="1"/>
    <col min="13325" max="13568" width="5.875" style="245"/>
    <col min="13569" max="13569" width="13.625" style="245" customWidth="1"/>
    <col min="13570" max="13574" width="12.875" style="245" customWidth="1"/>
    <col min="13575" max="13575" width="11.875" style="245" customWidth="1"/>
    <col min="13576" max="13580" width="13.25" style="245" customWidth="1"/>
    <col min="13581" max="13824" width="5.875" style="245"/>
    <col min="13825" max="13825" width="13.625" style="245" customWidth="1"/>
    <col min="13826" max="13830" width="12.875" style="245" customWidth="1"/>
    <col min="13831" max="13831" width="11.875" style="245" customWidth="1"/>
    <col min="13832" max="13836" width="13.25" style="245" customWidth="1"/>
    <col min="13837" max="14080" width="5.875" style="245"/>
    <col min="14081" max="14081" width="13.625" style="245" customWidth="1"/>
    <col min="14082" max="14086" width="12.875" style="245" customWidth="1"/>
    <col min="14087" max="14087" width="11.875" style="245" customWidth="1"/>
    <col min="14088" max="14092" width="13.25" style="245" customWidth="1"/>
    <col min="14093" max="14336" width="5.875" style="245"/>
    <col min="14337" max="14337" width="13.625" style="245" customWidth="1"/>
    <col min="14338" max="14342" width="12.875" style="245" customWidth="1"/>
    <col min="14343" max="14343" width="11.875" style="245" customWidth="1"/>
    <col min="14344" max="14348" width="13.25" style="245" customWidth="1"/>
    <col min="14349" max="14592" width="5.875" style="245"/>
    <col min="14593" max="14593" width="13.625" style="245" customWidth="1"/>
    <col min="14594" max="14598" width="12.875" style="245" customWidth="1"/>
    <col min="14599" max="14599" width="11.875" style="245" customWidth="1"/>
    <col min="14600" max="14604" width="13.25" style="245" customWidth="1"/>
    <col min="14605" max="14848" width="5.875" style="245"/>
    <col min="14849" max="14849" width="13.625" style="245" customWidth="1"/>
    <col min="14850" max="14854" width="12.875" style="245" customWidth="1"/>
    <col min="14855" max="14855" width="11.875" style="245" customWidth="1"/>
    <col min="14856" max="14860" width="13.25" style="245" customWidth="1"/>
    <col min="14861" max="15104" width="5.875" style="245"/>
    <col min="15105" max="15105" width="13.625" style="245" customWidth="1"/>
    <col min="15106" max="15110" width="12.875" style="245" customWidth="1"/>
    <col min="15111" max="15111" width="11.875" style="245" customWidth="1"/>
    <col min="15112" max="15116" width="13.25" style="245" customWidth="1"/>
    <col min="15117" max="15360" width="5.875" style="245"/>
    <col min="15361" max="15361" width="13.625" style="245" customWidth="1"/>
    <col min="15362" max="15366" width="12.875" style="245" customWidth="1"/>
    <col min="15367" max="15367" width="11.875" style="245" customWidth="1"/>
    <col min="15368" max="15372" width="13.25" style="245" customWidth="1"/>
    <col min="15373" max="15616" width="5.875" style="245"/>
    <col min="15617" max="15617" width="13.625" style="245" customWidth="1"/>
    <col min="15618" max="15622" width="12.875" style="245" customWidth="1"/>
    <col min="15623" max="15623" width="11.875" style="245" customWidth="1"/>
    <col min="15624" max="15628" width="13.25" style="245" customWidth="1"/>
    <col min="15629" max="15872" width="5.875" style="245"/>
    <col min="15873" max="15873" width="13.625" style="245" customWidth="1"/>
    <col min="15874" max="15878" width="12.875" style="245" customWidth="1"/>
    <col min="15879" max="15879" width="11.875" style="245" customWidth="1"/>
    <col min="15880" max="15884" width="13.25" style="245" customWidth="1"/>
    <col min="15885" max="16128" width="5.875" style="245"/>
    <col min="16129" max="16129" width="13.625" style="245" customWidth="1"/>
    <col min="16130" max="16134" width="12.875" style="245" customWidth="1"/>
    <col min="16135" max="16135" width="11.875" style="245" customWidth="1"/>
    <col min="16136" max="16140" width="13.25" style="245" customWidth="1"/>
    <col min="16141" max="16384" width="5.875" style="245"/>
  </cols>
  <sheetData>
    <row r="1" spans="1:13" s="242" customFormat="1" ht="37.5" customHeight="1">
      <c r="A1" s="241" t="s">
        <v>713</v>
      </c>
      <c r="M1" s="243" t="s">
        <v>714</v>
      </c>
    </row>
    <row r="2" spans="1:13" ht="18.75" customHeight="1">
      <c r="A2" s="244" t="s">
        <v>715</v>
      </c>
    </row>
    <row r="3" spans="1:13" ht="11.25" customHeight="1">
      <c r="A3" s="244"/>
    </row>
    <row r="4" spans="1:13" ht="18.75" customHeight="1">
      <c r="A4" s="280" t="s">
        <v>716</v>
      </c>
      <c r="B4" s="280"/>
      <c r="C4" s="280"/>
      <c r="D4" s="280"/>
      <c r="E4" s="300"/>
      <c r="F4" s="458" t="s">
        <v>541</v>
      </c>
      <c r="G4" s="245" t="s">
        <v>717</v>
      </c>
      <c r="K4" s="301"/>
      <c r="L4" s="251" t="s">
        <v>718</v>
      </c>
    </row>
    <row r="5" spans="1:13" s="258" customFormat="1" ht="17.25" customHeight="1">
      <c r="A5" s="283"/>
      <c r="B5" s="459" t="s">
        <v>506</v>
      </c>
      <c r="C5" s="460" t="s">
        <v>507</v>
      </c>
      <c r="D5" s="460" t="s">
        <v>516</v>
      </c>
      <c r="E5" s="459" t="s">
        <v>509</v>
      </c>
      <c r="F5" s="461" t="s">
        <v>510</v>
      </c>
      <c r="G5" s="257"/>
      <c r="H5" s="462" t="s">
        <v>506</v>
      </c>
      <c r="I5" s="462" t="s">
        <v>507</v>
      </c>
      <c r="J5" s="462" t="s">
        <v>516</v>
      </c>
      <c r="K5" s="255" t="s">
        <v>509</v>
      </c>
      <c r="L5" s="256" t="s">
        <v>510</v>
      </c>
    </row>
    <row r="6" spans="1:13" ht="17.25" customHeight="1">
      <c r="A6" s="305" t="s">
        <v>517</v>
      </c>
      <c r="B6" s="463">
        <v>2.85</v>
      </c>
      <c r="C6" s="463" t="s">
        <v>81</v>
      </c>
      <c r="D6" s="463" t="s">
        <v>81</v>
      </c>
      <c r="E6" s="463" t="s">
        <v>81</v>
      </c>
      <c r="F6" s="463" t="s">
        <v>719</v>
      </c>
      <c r="G6" s="464" t="s">
        <v>517</v>
      </c>
      <c r="H6" s="465">
        <v>1673</v>
      </c>
      <c r="I6" s="260" t="s">
        <v>81</v>
      </c>
      <c r="J6" s="260" t="s">
        <v>81</v>
      </c>
      <c r="K6" s="260" t="s">
        <v>81</v>
      </c>
      <c r="L6" s="466" t="s">
        <v>719</v>
      </c>
    </row>
    <row r="7" spans="1:13" ht="17.25" customHeight="1">
      <c r="A7" s="307" t="s">
        <v>519</v>
      </c>
      <c r="B7" s="463">
        <v>3.31</v>
      </c>
      <c r="C7" s="463" t="s">
        <v>81</v>
      </c>
      <c r="D7" s="463" t="s">
        <v>81</v>
      </c>
      <c r="E7" s="463" t="s">
        <v>81</v>
      </c>
      <c r="F7" s="463" t="s">
        <v>719</v>
      </c>
      <c r="G7" s="294" t="s">
        <v>519</v>
      </c>
      <c r="H7" s="467">
        <v>177</v>
      </c>
      <c r="I7" s="260" t="s">
        <v>81</v>
      </c>
      <c r="J7" s="260" t="s">
        <v>81</v>
      </c>
      <c r="K7" s="260" t="s">
        <v>81</v>
      </c>
      <c r="L7" s="260" t="s">
        <v>719</v>
      </c>
    </row>
    <row r="8" spans="1:13" ht="17.25" customHeight="1">
      <c r="A8" s="307" t="s">
        <v>600</v>
      </c>
      <c r="B8" s="463">
        <v>3.47</v>
      </c>
      <c r="C8" s="463" t="s">
        <v>81</v>
      </c>
      <c r="D8" s="463" t="s">
        <v>81</v>
      </c>
      <c r="E8" s="463" t="s">
        <v>81</v>
      </c>
      <c r="F8" s="463" t="s">
        <v>719</v>
      </c>
      <c r="G8" s="294" t="s">
        <v>521</v>
      </c>
      <c r="H8" s="467">
        <v>70</v>
      </c>
      <c r="I8" s="260" t="s">
        <v>81</v>
      </c>
      <c r="J8" s="260" t="s">
        <v>81</v>
      </c>
      <c r="K8" s="260" t="s">
        <v>81</v>
      </c>
      <c r="L8" s="260" t="s">
        <v>719</v>
      </c>
    </row>
    <row r="9" spans="1:13" ht="17.25" customHeight="1">
      <c r="A9" s="307" t="s">
        <v>523</v>
      </c>
      <c r="B9" s="463">
        <v>3.54</v>
      </c>
      <c r="C9" s="463" t="s">
        <v>81</v>
      </c>
      <c r="D9" s="463" t="s">
        <v>81</v>
      </c>
      <c r="E9" s="463" t="s">
        <v>81</v>
      </c>
      <c r="F9" s="463" t="s">
        <v>719</v>
      </c>
      <c r="G9" s="294" t="s">
        <v>523</v>
      </c>
      <c r="H9" s="467">
        <v>131</v>
      </c>
      <c r="I9" s="260" t="s">
        <v>81</v>
      </c>
      <c r="J9" s="260" t="s">
        <v>81</v>
      </c>
      <c r="K9" s="260" t="s">
        <v>81</v>
      </c>
      <c r="L9" s="260" t="s">
        <v>719</v>
      </c>
    </row>
    <row r="10" spans="1:13" ht="17.25" customHeight="1">
      <c r="A10" s="307" t="s">
        <v>525</v>
      </c>
      <c r="B10" s="463">
        <v>3.52</v>
      </c>
      <c r="C10" s="463" t="s">
        <v>81</v>
      </c>
      <c r="D10" s="463" t="s">
        <v>81</v>
      </c>
      <c r="E10" s="463" t="s">
        <v>81</v>
      </c>
      <c r="F10" s="463" t="s">
        <v>719</v>
      </c>
      <c r="G10" s="294" t="s">
        <v>525</v>
      </c>
      <c r="H10" s="467">
        <v>103</v>
      </c>
      <c r="I10" s="260" t="s">
        <v>81</v>
      </c>
      <c r="J10" s="260" t="s">
        <v>81</v>
      </c>
      <c r="K10" s="260" t="s">
        <v>81</v>
      </c>
      <c r="L10" s="260" t="s">
        <v>719</v>
      </c>
    </row>
    <row r="11" spans="1:13" ht="17.25" customHeight="1">
      <c r="A11" s="307" t="s">
        <v>526</v>
      </c>
      <c r="B11" s="463">
        <v>3.36</v>
      </c>
      <c r="C11" s="463" t="s">
        <v>81</v>
      </c>
      <c r="D11" s="463" t="s">
        <v>81</v>
      </c>
      <c r="E11" s="463" t="s">
        <v>81</v>
      </c>
      <c r="F11" s="463" t="s">
        <v>719</v>
      </c>
      <c r="G11" s="294" t="s">
        <v>526</v>
      </c>
      <c r="H11" s="467">
        <v>204</v>
      </c>
      <c r="I11" s="260" t="s">
        <v>81</v>
      </c>
      <c r="J11" s="260" t="s">
        <v>81</v>
      </c>
      <c r="K11" s="260" t="s">
        <v>81</v>
      </c>
      <c r="L11" s="260" t="s">
        <v>719</v>
      </c>
    </row>
    <row r="12" spans="1:13" ht="17.25" customHeight="1">
      <c r="A12" s="307" t="s">
        <v>459</v>
      </c>
      <c r="B12" s="468">
        <f>(SUM(B6:B11))/6</f>
        <v>3.3416666666666668</v>
      </c>
      <c r="C12" s="463" t="s">
        <v>81</v>
      </c>
      <c r="D12" s="463" t="s">
        <v>81</v>
      </c>
      <c r="E12" s="463" t="s">
        <v>81</v>
      </c>
      <c r="F12" s="468" t="s">
        <v>719</v>
      </c>
      <c r="G12" s="294" t="s">
        <v>459</v>
      </c>
      <c r="H12" s="467">
        <f>SUM(H6:H11)</f>
        <v>2358</v>
      </c>
      <c r="I12" s="260" t="s">
        <v>81</v>
      </c>
      <c r="J12" s="260" t="s">
        <v>81</v>
      </c>
      <c r="K12" s="260" t="s">
        <v>81</v>
      </c>
      <c r="L12" s="260" t="s">
        <v>719</v>
      </c>
    </row>
    <row r="13" spans="1:13" ht="17.25" customHeight="1">
      <c r="A13" s="469" t="s">
        <v>530</v>
      </c>
      <c r="B13" s="470" t="s">
        <v>81</v>
      </c>
      <c r="C13" s="471">
        <v>2.86</v>
      </c>
      <c r="D13" s="471">
        <v>2.73</v>
      </c>
      <c r="E13" s="471">
        <v>2.62</v>
      </c>
      <c r="F13" s="470">
        <v>2.36</v>
      </c>
      <c r="G13" s="472" t="s">
        <v>530</v>
      </c>
      <c r="H13" s="473" t="s">
        <v>81</v>
      </c>
      <c r="I13" s="270">
        <v>2833</v>
      </c>
      <c r="J13" s="270">
        <v>3289</v>
      </c>
      <c r="K13" s="270">
        <v>3809</v>
      </c>
      <c r="L13" s="270">
        <v>4258</v>
      </c>
    </row>
    <row r="14" spans="1:13" ht="18.75" customHeight="1">
      <c r="A14" s="474"/>
      <c r="B14" s="474"/>
      <c r="C14" s="280"/>
      <c r="D14" s="280"/>
      <c r="E14" s="475"/>
      <c r="F14" s="476"/>
      <c r="G14" s="345" t="s">
        <v>720</v>
      </c>
      <c r="K14" s="301"/>
      <c r="L14" s="301"/>
    </row>
    <row r="15" spans="1:13" ht="11.25" customHeight="1"/>
    <row r="16" spans="1:13" ht="18.75" customHeight="1">
      <c r="A16" s="248" t="s">
        <v>721</v>
      </c>
      <c r="C16" s="248"/>
      <c r="D16" s="248"/>
      <c r="E16" s="249"/>
      <c r="F16" s="251" t="s">
        <v>718</v>
      </c>
      <c r="G16" s="245" t="s">
        <v>722</v>
      </c>
      <c r="I16" s="248"/>
      <c r="J16" s="248"/>
      <c r="L16" s="250"/>
    </row>
    <row r="17" spans="1:12" ht="17.25" customHeight="1">
      <c r="A17" s="257"/>
      <c r="B17" s="255" t="s">
        <v>506</v>
      </c>
      <c r="C17" s="462" t="s">
        <v>507</v>
      </c>
      <c r="D17" s="462" t="s">
        <v>516</v>
      </c>
      <c r="E17" s="462" t="s">
        <v>509</v>
      </c>
      <c r="F17" s="462" t="s">
        <v>510</v>
      </c>
      <c r="G17" s="257"/>
      <c r="H17" s="462" t="s">
        <v>506</v>
      </c>
      <c r="I17" s="462" t="s">
        <v>507</v>
      </c>
      <c r="J17" s="462" t="s">
        <v>516</v>
      </c>
      <c r="K17" s="462" t="s">
        <v>509</v>
      </c>
      <c r="L17" s="462" t="s">
        <v>510</v>
      </c>
    </row>
    <row r="18" spans="1:12" ht="17.25" customHeight="1">
      <c r="A18" s="317" t="s">
        <v>517</v>
      </c>
      <c r="B18" s="260">
        <v>10349</v>
      </c>
      <c r="C18" s="260" t="s">
        <v>81</v>
      </c>
      <c r="D18" s="260" t="s">
        <v>81</v>
      </c>
      <c r="E18" s="260" t="s">
        <v>81</v>
      </c>
      <c r="F18" s="260" t="s">
        <v>81</v>
      </c>
      <c r="G18" s="464" t="s">
        <v>517</v>
      </c>
      <c r="H18" s="467">
        <v>1933</v>
      </c>
      <c r="I18" s="260" t="s">
        <v>81</v>
      </c>
      <c r="J18" s="260" t="s">
        <v>81</v>
      </c>
      <c r="K18" s="260" t="s">
        <v>81</v>
      </c>
      <c r="L18" s="260" t="s">
        <v>81</v>
      </c>
    </row>
    <row r="19" spans="1:12" ht="17.25" customHeight="1">
      <c r="A19" s="259" t="s">
        <v>519</v>
      </c>
      <c r="B19" s="260">
        <v>1457</v>
      </c>
      <c r="C19" s="260" t="s">
        <v>81</v>
      </c>
      <c r="D19" s="260" t="s">
        <v>81</v>
      </c>
      <c r="E19" s="260" t="s">
        <v>81</v>
      </c>
      <c r="F19" s="260" t="s">
        <v>81</v>
      </c>
      <c r="G19" s="294" t="s">
        <v>519</v>
      </c>
      <c r="H19" s="467">
        <v>277</v>
      </c>
      <c r="I19" s="260" t="s">
        <v>81</v>
      </c>
      <c r="J19" s="260" t="s">
        <v>81</v>
      </c>
      <c r="K19" s="260" t="s">
        <v>81</v>
      </c>
      <c r="L19" s="260" t="s">
        <v>81</v>
      </c>
    </row>
    <row r="20" spans="1:12" ht="17.25" customHeight="1">
      <c r="A20" s="259" t="s">
        <v>600</v>
      </c>
      <c r="B20" s="260">
        <v>343</v>
      </c>
      <c r="C20" s="260" t="s">
        <v>81</v>
      </c>
      <c r="D20" s="260" t="s">
        <v>81</v>
      </c>
      <c r="E20" s="260" t="s">
        <v>81</v>
      </c>
      <c r="F20" s="260" t="s">
        <v>81</v>
      </c>
      <c r="G20" s="294" t="s">
        <v>521</v>
      </c>
      <c r="H20" s="467">
        <v>113</v>
      </c>
      <c r="I20" s="260" t="s">
        <v>81</v>
      </c>
      <c r="J20" s="260" t="s">
        <v>81</v>
      </c>
      <c r="K20" s="260" t="s">
        <v>81</v>
      </c>
      <c r="L20" s="260" t="s">
        <v>81</v>
      </c>
    </row>
    <row r="21" spans="1:12" ht="17.25" customHeight="1">
      <c r="A21" s="259" t="s">
        <v>523</v>
      </c>
      <c r="B21" s="260">
        <v>913</v>
      </c>
      <c r="C21" s="260" t="s">
        <v>81</v>
      </c>
      <c r="D21" s="260" t="s">
        <v>81</v>
      </c>
      <c r="E21" s="260" t="s">
        <v>81</v>
      </c>
      <c r="F21" s="260" t="s">
        <v>81</v>
      </c>
      <c r="G21" s="294" t="s">
        <v>523</v>
      </c>
      <c r="H21" s="467">
        <v>195</v>
      </c>
      <c r="I21" s="260" t="s">
        <v>81</v>
      </c>
      <c r="J21" s="260" t="s">
        <v>81</v>
      </c>
      <c r="K21" s="260" t="s">
        <v>81</v>
      </c>
      <c r="L21" s="260" t="s">
        <v>81</v>
      </c>
    </row>
    <row r="22" spans="1:12" ht="17.25" customHeight="1">
      <c r="A22" s="259" t="s">
        <v>525</v>
      </c>
      <c r="B22" s="260">
        <v>697</v>
      </c>
      <c r="C22" s="260" t="s">
        <v>81</v>
      </c>
      <c r="D22" s="260" t="s">
        <v>81</v>
      </c>
      <c r="E22" s="260" t="s">
        <v>81</v>
      </c>
      <c r="F22" s="260" t="s">
        <v>81</v>
      </c>
      <c r="G22" s="294" t="s">
        <v>525</v>
      </c>
      <c r="H22" s="467">
        <v>179</v>
      </c>
      <c r="I22" s="260" t="s">
        <v>81</v>
      </c>
      <c r="J22" s="260" t="s">
        <v>81</v>
      </c>
      <c r="K22" s="260" t="s">
        <v>81</v>
      </c>
      <c r="L22" s="260" t="s">
        <v>81</v>
      </c>
    </row>
    <row r="23" spans="1:12" ht="17.25" customHeight="1">
      <c r="A23" s="259" t="s">
        <v>526</v>
      </c>
      <c r="B23" s="260">
        <v>2137</v>
      </c>
      <c r="C23" s="260" t="s">
        <v>81</v>
      </c>
      <c r="D23" s="260" t="s">
        <v>81</v>
      </c>
      <c r="E23" s="260" t="s">
        <v>81</v>
      </c>
      <c r="F23" s="260" t="s">
        <v>81</v>
      </c>
      <c r="G23" s="294" t="s">
        <v>526</v>
      </c>
      <c r="H23" s="467">
        <v>297</v>
      </c>
      <c r="I23" s="260" t="s">
        <v>81</v>
      </c>
      <c r="J23" s="260" t="s">
        <v>81</v>
      </c>
      <c r="K23" s="260" t="s">
        <v>81</v>
      </c>
      <c r="L23" s="260" t="s">
        <v>81</v>
      </c>
    </row>
    <row r="24" spans="1:12" ht="17.25" customHeight="1">
      <c r="A24" s="259" t="s">
        <v>459</v>
      </c>
      <c r="B24" s="260">
        <f>SUM(B18:B23)</f>
        <v>15896</v>
      </c>
      <c r="C24" s="260" t="s">
        <v>81</v>
      </c>
      <c r="D24" s="260" t="s">
        <v>81</v>
      </c>
      <c r="E24" s="260" t="s">
        <v>81</v>
      </c>
      <c r="F24" s="260" t="s">
        <v>81</v>
      </c>
      <c r="G24" s="294" t="s">
        <v>459</v>
      </c>
      <c r="H24" s="467">
        <f>SUM(H18:H23)</f>
        <v>2994</v>
      </c>
      <c r="I24" s="260" t="s">
        <v>81</v>
      </c>
      <c r="J24" s="260" t="s">
        <v>81</v>
      </c>
      <c r="K24" s="260" t="s">
        <v>81</v>
      </c>
      <c r="L24" s="260" t="s">
        <v>81</v>
      </c>
    </row>
    <row r="25" spans="1:12" ht="17.25" customHeight="1">
      <c r="A25" s="268" t="s">
        <v>530</v>
      </c>
      <c r="B25" s="270" t="s">
        <v>81</v>
      </c>
      <c r="C25" s="270">
        <v>17148</v>
      </c>
      <c r="D25" s="270">
        <v>17322</v>
      </c>
      <c r="E25" s="270">
        <v>17451</v>
      </c>
      <c r="F25" s="270">
        <v>18084</v>
      </c>
      <c r="G25" s="472" t="s">
        <v>530</v>
      </c>
      <c r="H25" s="473" t="s">
        <v>81</v>
      </c>
      <c r="I25" s="270">
        <v>3511</v>
      </c>
      <c r="J25" s="270">
        <v>3866</v>
      </c>
      <c r="K25" s="270">
        <v>4395</v>
      </c>
      <c r="L25" s="270">
        <v>4331</v>
      </c>
    </row>
    <row r="26" spans="1:12" ht="18.75" customHeight="1">
      <c r="A26" s="247"/>
      <c r="G26" s="477" t="s">
        <v>723</v>
      </c>
      <c r="H26" s="477"/>
      <c r="I26" s="477"/>
      <c r="J26" s="477"/>
      <c r="K26" s="477"/>
      <c r="L26" s="477"/>
    </row>
    <row r="27" spans="1:12" ht="11.25" customHeight="1">
      <c r="A27" s="247"/>
      <c r="G27" s="478"/>
    </row>
    <row r="28" spans="1:12" ht="18.75" customHeight="1">
      <c r="A28" s="248" t="s">
        <v>724</v>
      </c>
      <c r="C28" s="248"/>
      <c r="D28" s="248"/>
      <c r="E28" s="250"/>
      <c r="F28" s="250"/>
      <c r="G28" s="245" t="s">
        <v>725</v>
      </c>
    </row>
    <row r="29" spans="1:12" ht="17.25" customHeight="1">
      <c r="A29" s="257"/>
      <c r="B29" s="255" t="s">
        <v>506</v>
      </c>
      <c r="C29" s="462" t="s">
        <v>507</v>
      </c>
      <c r="D29" s="462" t="s">
        <v>516</v>
      </c>
      <c r="E29" s="462" t="s">
        <v>509</v>
      </c>
      <c r="F29" s="462" t="s">
        <v>510</v>
      </c>
      <c r="G29" s="257"/>
      <c r="H29" s="462" t="s">
        <v>515</v>
      </c>
      <c r="I29" s="462" t="s">
        <v>726</v>
      </c>
      <c r="J29" s="462" t="s">
        <v>516</v>
      </c>
      <c r="K29" s="462" t="s">
        <v>509</v>
      </c>
      <c r="L29" s="462" t="s">
        <v>510</v>
      </c>
    </row>
    <row r="30" spans="1:12" ht="17.25" customHeight="1">
      <c r="A30" s="317" t="s">
        <v>517</v>
      </c>
      <c r="B30" s="260">
        <v>5473</v>
      </c>
      <c r="C30" s="260" t="s">
        <v>81</v>
      </c>
      <c r="D30" s="260" t="s">
        <v>81</v>
      </c>
      <c r="E30" s="260" t="s">
        <v>81</v>
      </c>
      <c r="F30" s="260" t="s">
        <v>81</v>
      </c>
      <c r="G30" s="317" t="s">
        <v>517</v>
      </c>
      <c r="H30" s="260">
        <v>237</v>
      </c>
      <c r="I30" s="260" t="s">
        <v>82</v>
      </c>
      <c r="J30" s="260" t="s">
        <v>82</v>
      </c>
      <c r="K30" s="260" t="s">
        <v>82</v>
      </c>
      <c r="L30" s="260" t="s">
        <v>82</v>
      </c>
    </row>
    <row r="31" spans="1:12" ht="17.25" customHeight="1">
      <c r="A31" s="259" t="s">
        <v>519</v>
      </c>
      <c r="B31" s="260">
        <v>616</v>
      </c>
      <c r="C31" s="260" t="s">
        <v>81</v>
      </c>
      <c r="D31" s="260" t="s">
        <v>81</v>
      </c>
      <c r="E31" s="260" t="s">
        <v>81</v>
      </c>
      <c r="F31" s="260" t="s">
        <v>81</v>
      </c>
      <c r="G31" s="259" t="s">
        <v>519</v>
      </c>
      <c r="H31" s="260">
        <v>11</v>
      </c>
      <c r="I31" s="260" t="s">
        <v>82</v>
      </c>
      <c r="J31" s="260" t="s">
        <v>82</v>
      </c>
      <c r="K31" s="260" t="s">
        <v>82</v>
      </c>
      <c r="L31" s="260" t="s">
        <v>82</v>
      </c>
    </row>
    <row r="32" spans="1:12" ht="17.25" customHeight="1">
      <c r="A32" s="259" t="s">
        <v>600</v>
      </c>
      <c r="B32" s="260">
        <v>95</v>
      </c>
      <c r="C32" s="260" t="s">
        <v>81</v>
      </c>
      <c r="D32" s="260" t="s">
        <v>81</v>
      </c>
      <c r="E32" s="260" t="s">
        <v>81</v>
      </c>
      <c r="F32" s="260" t="s">
        <v>81</v>
      </c>
      <c r="G32" s="259" t="s">
        <v>521</v>
      </c>
      <c r="H32" s="260">
        <v>4</v>
      </c>
      <c r="I32" s="260" t="s">
        <v>82</v>
      </c>
      <c r="J32" s="260" t="s">
        <v>82</v>
      </c>
      <c r="K32" s="260" t="s">
        <v>82</v>
      </c>
      <c r="L32" s="260" t="s">
        <v>82</v>
      </c>
    </row>
    <row r="33" spans="1:12" ht="17.25" customHeight="1">
      <c r="A33" s="259" t="s">
        <v>523</v>
      </c>
      <c r="B33" s="260">
        <v>408</v>
      </c>
      <c r="C33" s="260" t="s">
        <v>81</v>
      </c>
      <c r="D33" s="260" t="s">
        <v>81</v>
      </c>
      <c r="E33" s="260" t="s">
        <v>81</v>
      </c>
      <c r="F33" s="260" t="s">
        <v>81</v>
      </c>
      <c r="G33" s="259" t="s">
        <v>523</v>
      </c>
      <c r="H33" s="260">
        <v>8</v>
      </c>
      <c r="I33" s="260" t="s">
        <v>82</v>
      </c>
      <c r="J33" s="260" t="s">
        <v>82</v>
      </c>
      <c r="K33" s="260" t="s">
        <v>82</v>
      </c>
      <c r="L33" s="260" t="s">
        <v>82</v>
      </c>
    </row>
    <row r="34" spans="1:12" ht="17.25" customHeight="1">
      <c r="A34" s="259" t="s">
        <v>525</v>
      </c>
      <c r="B34" s="260">
        <v>240</v>
      </c>
      <c r="C34" s="260" t="s">
        <v>81</v>
      </c>
      <c r="D34" s="260" t="s">
        <v>81</v>
      </c>
      <c r="E34" s="260" t="s">
        <v>81</v>
      </c>
      <c r="F34" s="260" t="s">
        <v>81</v>
      </c>
      <c r="G34" s="259" t="s">
        <v>525</v>
      </c>
      <c r="H34" s="260">
        <v>6</v>
      </c>
      <c r="I34" s="260" t="s">
        <v>82</v>
      </c>
      <c r="J34" s="260" t="s">
        <v>82</v>
      </c>
      <c r="K34" s="260" t="s">
        <v>82</v>
      </c>
      <c r="L34" s="260" t="s">
        <v>82</v>
      </c>
    </row>
    <row r="35" spans="1:12" ht="17.25" customHeight="1">
      <c r="A35" s="259" t="s">
        <v>526</v>
      </c>
      <c r="B35" s="260">
        <v>440</v>
      </c>
      <c r="C35" s="260" t="s">
        <v>81</v>
      </c>
      <c r="D35" s="260" t="s">
        <v>81</v>
      </c>
      <c r="E35" s="260" t="s">
        <v>81</v>
      </c>
      <c r="F35" s="260" t="s">
        <v>81</v>
      </c>
      <c r="G35" s="259" t="s">
        <v>526</v>
      </c>
      <c r="H35" s="260">
        <v>38</v>
      </c>
      <c r="I35" s="260" t="s">
        <v>82</v>
      </c>
      <c r="J35" s="260" t="s">
        <v>82</v>
      </c>
      <c r="K35" s="260" t="s">
        <v>82</v>
      </c>
      <c r="L35" s="260" t="s">
        <v>82</v>
      </c>
    </row>
    <row r="36" spans="1:12" ht="17.25" customHeight="1">
      <c r="A36" s="259" t="s">
        <v>459</v>
      </c>
      <c r="B36" s="260">
        <f>SUM(B30:B35)</f>
        <v>7272</v>
      </c>
      <c r="C36" s="260" t="s">
        <v>81</v>
      </c>
      <c r="D36" s="260" t="s">
        <v>81</v>
      </c>
      <c r="E36" s="260" t="s">
        <v>81</v>
      </c>
      <c r="F36" s="260" t="s">
        <v>81</v>
      </c>
      <c r="G36" s="259" t="s">
        <v>459</v>
      </c>
      <c r="H36" s="260">
        <v>304</v>
      </c>
      <c r="I36" s="260" t="s">
        <v>82</v>
      </c>
      <c r="J36" s="260" t="s">
        <v>82</v>
      </c>
      <c r="K36" s="260" t="s">
        <v>82</v>
      </c>
      <c r="L36" s="260" t="s">
        <v>82</v>
      </c>
    </row>
    <row r="37" spans="1:12" ht="17.25" customHeight="1">
      <c r="A37" s="268" t="s">
        <v>530</v>
      </c>
      <c r="B37" s="270" t="s">
        <v>81</v>
      </c>
      <c r="C37" s="270">
        <v>8578</v>
      </c>
      <c r="D37" s="270">
        <v>9384</v>
      </c>
      <c r="E37" s="270">
        <v>9362</v>
      </c>
      <c r="F37" s="270">
        <v>12849</v>
      </c>
      <c r="G37" s="268" t="s">
        <v>530</v>
      </c>
      <c r="H37" s="270" t="s">
        <v>82</v>
      </c>
      <c r="I37" s="270">
        <v>476</v>
      </c>
      <c r="J37" s="270">
        <v>464</v>
      </c>
      <c r="K37" s="270">
        <v>428</v>
      </c>
      <c r="L37" s="270">
        <v>359</v>
      </c>
    </row>
    <row r="38" spans="1:12" ht="18.75" customHeight="1">
      <c r="A38" s="345" t="s">
        <v>727</v>
      </c>
      <c r="B38" s="247"/>
      <c r="G38" s="327"/>
      <c r="H38" s="479"/>
      <c r="I38" s="479"/>
      <c r="J38" s="479"/>
      <c r="K38" s="479"/>
      <c r="L38" s="479"/>
    </row>
    <row r="39" spans="1:12" ht="11.25" customHeight="1">
      <c r="B39" s="247"/>
    </row>
    <row r="40" spans="1:12" ht="18.75" customHeight="1">
      <c r="A40" s="247" t="s">
        <v>728</v>
      </c>
      <c r="C40" s="247"/>
      <c r="D40" s="301"/>
      <c r="E40" s="301"/>
      <c r="F40" s="301"/>
      <c r="G40" s="248" t="s">
        <v>729</v>
      </c>
      <c r="H40" s="248"/>
      <c r="I40" s="248"/>
      <c r="J40" s="248"/>
      <c r="K40" s="250"/>
      <c r="L40" s="250"/>
    </row>
    <row r="41" spans="1:12" ht="17.25" customHeight="1">
      <c r="A41" s="257"/>
      <c r="B41" s="255" t="s">
        <v>506</v>
      </c>
      <c r="C41" s="462" t="s">
        <v>507</v>
      </c>
      <c r="D41" s="462" t="s">
        <v>516</v>
      </c>
      <c r="E41" s="462" t="s">
        <v>509</v>
      </c>
      <c r="F41" s="462" t="s">
        <v>510</v>
      </c>
      <c r="G41" s="257"/>
      <c r="H41" s="462" t="s">
        <v>506</v>
      </c>
      <c r="I41" s="462" t="s">
        <v>507</v>
      </c>
      <c r="J41" s="462" t="s">
        <v>516</v>
      </c>
      <c r="K41" s="462" t="s">
        <v>509</v>
      </c>
      <c r="L41" s="462" t="s">
        <v>510</v>
      </c>
    </row>
    <row r="42" spans="1:12" ht="17.25" customHeight="1">
      <c r="A42" s="317" t="s">
        <v>517</v>
      </c>
      <c r="B42" s="260">
        <v>9223</v>
      </c>
      <c r="C42" s="260" t="s">
        <v>81</v>
      </c>
      <c r="D42" s="260" t="s">
        <v>81</v>
      </c>
      <c r="E42" s="260" t="s">
        <v>81</v>
      </c>
      <c r="F42" s="260" t="s">
        <v>81</v>
      </c>
      <c r="G42" s="464" t="s">
        <v>517</v>
      </c>
      <c r="H42" s="465">
        <v>33</v>
      </c>
      <c r="I42" s="260" t="s">
        <v>81</v>
      </c>
      <c r="J42" s="260" t="s">
        <v>81</v>
      </c>
      <c r="K42" s="260" t="s">
        <v>81</v>
      </c>
      <c r="L42" s="260" t="s">
        <v>81</v>
      </c>
    </row>
    <row r="43" spans="1:12" ht="17.25" customHeight="1">
      <c r="A43" s="259" t="s">
        <v>519</v>
      </c>
      <c r="B43" s="260">
        <v>1698</v>
      </c>
      <c r="C43" s="260" t="s">
        <v>81</v>
      </c>
      <c r="D43" s="260" t="s">
        <v>81</v>
      </c>
      <c r="E43" s="260" t="s">
        <v>81</v>
      </c>
      <c r="F43" s="260" t="s">
        <v>81</v>
      </c>
      <c r="G43" s="294" t="s">
        <v>519</v>
      </c>
      <c r="H43" s="467">
        <v>7</v>
      </c>
      <c r="I43" s="260" t="s">
        <v>81</v>
      </c>
      <c r="J43" s="260" t="s">
        <v>81</v>
      </c>
      <c r="K43" s="260" t="s">
        <v>81</v>
      </c>
      <c r="L43" s="260" t="s">
        <v>81</v>
      </c>
    </row>
    <row r="44" spans="1:12" ht="17.25" customHeight="1">
      <c r="A44" s="259" t="s">
        <v>600</v>
      </c>
      <c r="B44" s="260">
        <v>559</v>
      </c>
      <c r="C44" s="260" t="s">
        <v>81</v>
      </c>
      <c r="D44" s="260" t="s">
        <v>81</v>
      </c>
      <c r="E44" s="260" t="s">
        <v>81</v>
      </c>
      <c r="F44" s="260" t="s">
        <v>81</v>
      </c>
      <c r="G44" s="294" t="s">
        <v>521</v>
      </c>
      <c r="H44" s="467" t="s">
        <v>82</v>
      </c>
      <c r="I44" s="260" t="s">
        <v>81</v>
      </c>
      <c r="J44" s="260" t="s">
        <v>81</v>
      </c>
      <c r="K44" s="260" t="s">
        <v>81</v>
      </c>
      <c r="L44" s="260" t="s">
        <v>81</v>
      </c>
    </row>
    <row r="45" spans="1:12" ht="17.25" customHeight="1">
      <c r="A45" s="259" t="s">
        <v>523</v>
      </c>
      <c r="B45" s="260">
        <v>1342</v>
      </c>
      <c r="C45" s="260" t="s">
        <v>81</v>
      </c>
      <c r="D45" s="260" t="s">
        <v>81</v>
      </c>
      <c r="E45" s="260" t="s">
        <v>81</v>
      </c>
      <c r="F45" s="260" t="s">
        <v>81</v>
      </c>
      <c r="G45" s="294" t="s">
        <v>523</v>
      </c>
      <c r="H45" s="467">
        <v>4</v>
      </c>
      <c r="I45" s="260" t="s">
        <v>81</v>
      </c>
      <c r="J45" s="260" t="s">
        <v>81</v>
      </c>
      <c r="K45" s="260" t="s">
        <v>81</v>
      </c>
      <c r="L45" s="260" t="s">
        <v>81</v>
      </c>
    </row>
    <row r="46" spans="1:12" ht="17.25" customHeight="1">
      <c r="A46" s="259" t="s">
        <v>525</v>
      </c>
      <c r="B46" s="260">
        <v>1052</v>
      </c>
      <c r="C46" s="260" t="s">
        <v>81</v>
      </c>
      <c r="D46" s="260" t="s">
        <v>81</v>
      </c>
      <c r="E46" s="260" t="s">
        <v>81</v>
      </c>
      <c r="F46" s="260" t="s">
        <v>81</v>
      </c>
      <c r="G46" s="294" t="s">
        <v>525</v>
      </c>
      <c r="H46" s="467">
        <v>2</v>
      </c>
      <c r="I46" s="260" t="s">
        <v>81</v>
      </c>
      <c r="J46" s="260" t="s">
        <v>81</v>
      </c>
      <c r="K46" s="260" t="s">
        <v>81</v>
      </c>
      <c r="L46" s="260" t="s">
        <v>81</v>
      </c>
    </row>
    <row r="47" spans="1:12" ht="17.25" customHeight="1">
      <c r="A47" s="259" t="s">
        <v>526</v>
      </c>
      <c r="B47" s="260">
        <v>1511</v>
      </c>
      <c r="C47" s="260" t="s">
        <v>81</v>
      </c>
      <c r="D47" s="260" t="s">
        <v>81</v>
      </c>
      <c r="E47" s="260" t="s">
        <v>81</v>
      </c>
      <c r="F47" s="260" t="s">
        <v>81</v>
      </c>
      <c r="G47" s="294" t="s">
        <v>526</v>
      </c>
      <c r="H47" s="467">
        <v>10</v>
      </c>
      <c r="I47" s="260" t="s">
        <v>81</v>
      </c>
      <c r="J47" s="260" t="s">
        <v>81</v>
      </c>
      <c r="K47" s="260" t="s">
        <v>81</v>
      </c>
      <c r="L47" s="260" t="s">
        <v>81</v>
      </c>
    </row>
    <row r="48" spans="1:12" ht="17.25" customHeight="1">
      <c r="A48" s="259" t="s">
        <v>459</v>
      </c>
      <c r="B48" s="260">
        <f>SUM(B42:B47)</f>
        <v>15385</v>
      </c>
      <c r="C48" s="260" t="s">
        <v>81</v>
      </c>
      <c r="D48" s="260" t="s">
        <v>81</v>
      </c>
      <c r="E48" s="260" t="s">
        <v>81</v>
      </c>
      <c r="F48" s="260" t="s">
        <v>81</v>
      </c>
      <c r="G48" s="294" t="s">
        <v>459</v>
      </c>
      <c r="H48" s="467">
        <f>SUM(H42:H47)</f>
        <v>56</v>
      </c>
      <c r="I48" s="260" t="s">
        <v>81</v>
      </c>
      <c r="J48" s="260" t="s">
        <v>81</v>
      </c>
      <c r="K48" s="260" t="s">
        <v>81</v>
      </c>
      <c r="L48" s="260" t="s">
        <v>81</v>
      </c>
    </row>
    <row r="49" spans="1:12" ht="17.25" customHeight="1">
      <c r="A49" s="268" t="s">
        <v>530</v>
      </c>
      <c r="B49" s="270" t="s">
        <v>81</v>
      </c>
      <c r="C49" s="270">
        <v>16361</v>
      </c>
      <c r="D49" s="270">
        <v>17016</v>
      </c>
      <c r="E49" s="270">
        <v>17701</v>
      </c>
      <c r="F49" s="270">
        <v>17726</v>
      </c>
      <c r="G49" s="472" t="s">
        <v>530</v>
      </c>
      <c r="H49" s="473" t="s">
        <v>81</v>
      </c>
      <c r="I49" s="270">
        <v>75</v>
      </c>
      <c r="J49" s="270">
        <v>47</v>
      </c>
      <c r="K49" s="270">
        <v>59</v>
      </c>
      <c r="L49" s="270">
        <v>49</v>
      </c>
    </row>
    <row r="50" spans="1:12" ht="18.75" customHeight="1">
      <c r="A50" s="247"/>
      <c r="D50" s="267" t="s">
        <v>730</v>
      </c>
      <c r="E50" s="267"/>
      <c r="F50" s="267"/>
      <c r="G50" s="247"/>
      <c r="H50" s="247"/>
      <c r="J50" s="267" t="s">
        <v>731</v>
      </c>
      <c r="K50" s="267"/>
      <c r="L50" s="267"/>
    </row>
    <row r="51" spans="1:12" ht="19.5" customHeight="1"/>
    <row r="52" spans="1:12" ht="19.5" customHeight="1"/>
    <row r="53" spans="1:12" ht="19.5" customHeight="1"/>
    <row r="54" spans="1:12" ht="19.5" customHeight="1"/>
    <row r="55" spans="1:12" ht="19.5" customHeight="1"/>
    <row r="56" spans="1:12" ht="19.5" customHeight="1"/>
    <row r="57" spans="1:12" ht="19.5" customHeight="1"/>
    <row r="58" spans="1:12" ht="19.5" customHeight="1"/>
  </sheetData>
  <mergeCells count="3">
    <mergeCell ref="G26:L26"/>
    <mergeCell ref="D50:F50"/>
    <mergeCell ref="J50:L50"/>
  </mergeCells>
  <phoneticPr fontId="3"/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  <colBreaks count="1" manualBreakCount="1">
    <brk id="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0248-EDFF-473C-AAB5-985A8ECF8F3C}">
  <dimension ref="A1:AD38"/>
  <sheetViews>
    <sheetView showGridLines="0" view="pageBreakPreview" zoomScaleNormal="100" zoomScaleSheetLayoutView="100" workbookViewId="0"/>
  </sheetViews>
  <sheetFormatPr defaultRowHeight="12"/>
  <cols>
    <col min="1" max="1" width="8.625" style="245" customWidth="1"/>
    <col min="2" max="7" width="5.625" style="245" customWidth="1"/>
    <col min="8" max="8" width="8.625" style="245" customWidth="1"/>
    <col min="9" max="14" width="5.625" style="245" customWidth="1"/>
    <col min="15" max="25" width="9" style="245"/>
    <col min="26" max="26" width="7.25" style="245" customWidth="1"/>
    <col min="27" max="27" width="6" style="245" customWidth="1"/>
    <col min="28" max="28" width="8.875" style="245" customWidth="1"/>
    <col min="29" max="29" width="6" style="245" customWidth="1"/>
    <col min="30" max="16384" width="9" style="245"/>
  </cols>
  <sheetData>
    <row r="1" spans="1:30" s="345" customFormat="1" ht="37.5" customHeight="1">
      <c r="A1" s="241" t="s">
        <v>732</v>
      </c>
      <c r="W1" s="243" t="s">
        <v>733</v>
      </c>
    </row>
    <row r="2" spans="1:30" ht="18.75" customHeight="1">
      <c r="A2" s="244" t="s">
        <v>734</v>
      </c>
      <c r="K2" s="480" t="s">
        <v>735</v>
      </c>
      <c r="L2" s="480"/>
      <c r="M2" s="480"/>
      <c r="N2" s="480"/>
      <c r="Y2" s="245" t="s">
        <v>736</v>
      </c>
    </row>
    <row r="3" spans="1:30" ht="11.25" customHeight="1">
      <c r="K3" s="481"/>
      <c r="L3" s="481"/>
      <c r="M3" s="481"/>
      <c r="N3" s="481"/>
    </row>
    <row r="4" spans="1:30" ht="19.5" customHeight="1">
      <c r="A4" s="482" t="s">
        <v>737</v>
      </c>
      <c r="B4" s="350" t="s">
        <v>738</v>
      </c>
      <c r="C4" s="351"/>
      <c r="D4" s="352"/>
      <c r="E4" s="351" t="s">
        <v>739</v>
      </c>
      <c r="F4" s="351"/>
      <c r="G4" s="351"/>
      <c r="H4" s="483" t="s">
        <v>737</v>
      </c>
      <c r="I4" s="351" t="s">
        <v>738</v>
      </c>
      <c r="J4" s="351"/>
      <c r="K4" s="351"/>
      <c r="L4" s="350" t="s">
        <v>739</v>
      </c>
      <c r="M4" s="351"/>
      <c r="N4" s="351"/>
      <c r="Y4" s="484" t="s">
        <v>737</v>
      </c>
      <c r="Z4" s="340" t="s">
        <v>740</v>
      </c>
      <c r="AA4" s="485"/>
      <c r="AB4" s="329" t="s">
        <v>737</v>
      </c>
      <c r="AC4" s="340" t="s">
        <v>741</v>
      </c>
    </row>
    <row r="5" spans="1:30" ht="19.5" customHeight="1">
      <c r="A5" s="486"/>
      <c r="B5" s="360" t="s">
        <v>459</v>
      </c>
      <c r="C5" s="360" t="s">
        <v>32</v>
      </c>
      <c r="D5" s="384" t="s">
        <v>33</v>
      </c>
      <c r="E5" s="360" t="s">
        <v>459</v>
      </c>
      <c r="F5" s="360" t="s">
        <v>32</v>
      </c>
      <c r="G5" s="384" t="s">
        <v>33</v>
      </c>
      <c r="H5" s="366"/>
      <c r="I5" s="360" t="s">
        <v>459</v>
      </c>
      <c r="J5" s="360" t="s">
        <v>32</v>
      </c>
      <c r="K5" s="384" t="s">
        <v>33</v>
      </c>
      <c r="L5" s="360" t="s">
        <v>459</v>
      </c>
      <c r="M5" s="360" t="s">
        <v>32</v>
      </c>
      <c r="N5" s="363" t="s">
        <v>33</v>
      </c>
      <c r="Y5" s="487"/>
      <c r="Z5" s="484"/>
      <c r="AA5" s="258"/>
      <c r="AB5" s="487"/>
      <c r="AC5" s="484"/>
    </row>
    <row r="6" spans="1:30" ht="27" customHeight="1">
      <c r="A6" s="488" t="s">
        <v>742</v>
      </c>
      <c r="B6" s="489">
        <f>SUM(C6:D6)</f>
        <v>17</v>
      </c>
      <c r="C6" s="489">
        <v>13</v>
      </c>
      <c r="D6" s="489">
        <v>4</v>
      </c>
      <c r="E6" s="489">
        <f>SUM(F6:G6)</f>
        <v>16</v>
      </c>
      <c r="F6" s="490">
        <v>11</v>
      </c>
      <c r="G6" s="491">
        <v>5</v>
      </c>
      <c r="H6" s="492" t="s">
        <v>743</v>
      </c>
      <c r="I6" s="489">
        <f>SUM(J6:K6)</f>
        <v>83</v>
      </c>
      <c r="J6" s="489">
        <v>50</v>
      </c>
      <c r="K6" s="489">
        <v>33</v>
      </c>
      <c r="L6" s="489">
        <f>SUM(M6:N6)</f>
        <v>122</v>
      </c>
      <c r="M6" s="493">
        <v>63</v>
      </c>
      <c r="N6" s="493">
        <v>59</v>
      </c>
      <c r="Y6" s="487" t="s">
        <v>744</v>
      </c>
      <c r="Z6" s="494">
        <f>B29</f>
        <v>718</v>
      </c>
      <c r="AA6" s="495"/>
      <c r="AB6" s="487" t="s">
        <v>744</v>
      </c>
      <c r="AC6" s="494">
        <f>E29</f>
        <v>898</v>
      </c>
    </row>
    <row r="7" spans="1:30" ht="27" customHeight="1">
      <c r="A7" s="262" t="s">
        <v>745</v>
      </c>
      <c r="B7" s="489">
        <f t="shared" ref="B7:B30" si="0">SUM(C7:D7)</f>
        <v>2</v>
      </c>
      <c r="C7" s="489">
        <v>1</v>
      </c>
      <c r="D7" s="489">
        <v>1</v>
      </c>
      <c r="E7" s="489">
        <f>SUM(F7:G7)</f>
        <v>7</v>
      </c>
      <c r="F7" s="490">
        <v>4</v>
      </c>
      <c r="G7" s="496">
        <v>3</v>
      </c>
      <c r="H7" s="492" t="s">
        <v>746</v>
      </c>
      <c r="I7" s="489">
        <f t="shared" ref="I7:I29" si="1">SUM(J7:K7)</f>
        <v>304</v>
      </c>
      <c r="J7" s="489">
        <v>179</v>
      </c>
      <c r="K7" s="489">
        <v>125</v>
      </c>
      <c r="L7" s="489">
        <f t="shared" ref="L7:L29" si="2">SUM(M7:N7)</f>
        <v>421</v>
      </c>
      <c r="M7" s="489">
        <v>231</v>
      </c>
      <c r="N7" s="489">
        <v>190</v>
      </c>
      <c r="Y7" s="497" t="s">
        <v>747</v>
      </c>
      <c r="Z7" s="498">
        <f>I28</f>
        <v>916</v>
      </c>
      <c r="AA7" s="495"/>
      <c r="AB7" s="497" t="s">
        <v>747</v>
      </c>
      <c r="AC7" s="498">
        <f>L28</f>
        <v>495</v>
      </c>
    </row>
    <row r="8" spans="1:30" ht="27" customHeight="1">
      <c r="A8" s="262" t="s">
        <v>748</v>
      </c>
      <c r="B8" s="489">
        <f t="shared" si="0"/>
        <v>3</v>
      </c>
      <c r="C8" s="489">
        <v>2</v>
      </c>
      <c r="D8" s="489">
        <v>1</v>
      </c>
      <c r="E8" s="489">
        <f>SUM(F8:G8)</f>
        <v>3</v>
      </c>
      <c r="F8" s="490">
        <v>1</v>
      </c>
      <c r="G8" s="496">
        <v>2</v>
      </c>
      <c r="H8" s="492" t="s">
        <v>749</v>
      </c>
      <c r="I8" s="489">
        <f t="shared" si="1"/>
        <v>98</v>
      </c>
      <c r="J8" s="489">
        <v>52</v>
      </c>
      <c r="K8" s="489">
        <v>46</v>
      </c>
      <c r="L8" s="489">
        <f t="shared" si="2"/>
        <v>124</v>
      </c>
      <c r="M8" s="489">
        <v>86</v>
      </c>
      <c r="N8" s="489">
        <v>38</v>
      </c>
      <c r="Y8" s="497" t="s">
        <v>746</v>
      </c>
      <c r="Z8" s="498">
        <f>I7</f>
        <v>304</v>
      </c>
      <c r="AA8" s="495"/>
      <c r="AB8" s="497" t="s">
        <v>746</v>
      </c>
      <c r="AC8" s="498">
        <f>L7</f>
        <v>421</v>
      </c>
    </row>
    <row r="9" spans="1:30" ht="27" customHeight="1">
      <c r="A9" s="262" t="s">
        <v>750</v>
      </c>
      <c r="B9" s="489">
        <f t="shared" si="0"/>
        <v>16</v>
      </c>
      <c r="C9" s="489">
        <v>8</v>
      </c>
      <c r="D9" s="489">
        <v>8</v>
      </c>
      <c r="E9" s="489">
        <f t="shared" ref="E9:E30" si="3">SUM(F9:G9)</f>
        <v>7</v>
      </c>
      <c r="F9" s="490">
        <v>5</v>
      </c>
      <c r="G9" s="496">
        <v>2</v>
      </c>
      <c r="H9" s="492" t="s">
        <v>751</v>
      </c>
      <c r="I9" s="489">
        <f t="shared" si="1"/>
        <v>112</v>
      </c>
      <c r="J9" s="489">
        <v>63</v>
      </c>
      <c r="K9" s="489">
        <v>49</v>
      </c>
      <c r="L9" s="489">
        <f t="shared" si="2"/>
        <v>140</v>
      </c>
      <c r="M9" s="489">
        <v>74</v>
      </c>
      <c r="N9" s="489">
        <v>66</v>
      </c>
      <c r="X9" s="495"/>
      <c r="Y9" s="499" t="s">
        <v>752</v>
      </c>
      <c r="Z9" s="498">
        <f>B28</f>
        <v>306</v>
      </c>
      <c r="AA9" s="495"/>
      <c r="AB9" s="497" t="s">
        <v>753</v>
      </c>
      <c r="AC9" s="498">
        <f>E28</f>
        <v>347</v>
      </c>
    </row>
    <row r="10" spans="1:30" ht="27" customHeight="1">
      <c r="A10" s="262" t="s">
        <v>754</v>
      </c>
      <c r="B10" s="489">
        <f t="shared" si="0"/>
        <v>1</v>
      </c>
      <c r="C10" s="489">
        <v>1</v>
      </c>
      <c r="D10" s="489">
        <v>0</v>
      </c>
      <c r="E10" s="489">
        <f t="shared" si="3"/>
        <v>1</v>
      </c>
      <c r="F10" s="490">
        <v>1</v>
      </c>
      <c r="G10" s="496">
        <v>0</v>
      </c>
      <c r="H10" s="492" t="s">
        <v>755</v>
      </c>
      <c r="I10" s="489">
        <f t="shared" si="1"/>
        <v>18</v>
      </c>
      <c r="J10" s="489">
        <v>11</v>
      </c>
      <c r="K10" s="489">
        <v>7</v>
      </c>
      <c r="L10" s="489">
        <f t="shared" si="2"/>
        <v>26</v>
      </c>
      <c r="M10" s="489">
        <v>16</v>
      </c>
      <c r="N10" s="489">
        <v>10</v>
      </c>
      <c r="X10" s="499"/>
      <c r="Y10" s="499" t="s">
        <v>756</v>
      </c>
      <c r="Z10" s="498">
        <f>B30</f>
        <v>141</v>
      </c>
      <c r="AA10" s="495"/>
      <c r="AB10" s="497" t="s">
        <v>756</v>
      </c>
      <c r="AC10" s="498">
        <f>E30</f>
        <v>180</v>
      </c>
    </row>
    <row r="11" spans="1:30" ht="27" customHeight="1">
      <c r="A11" s="262" t="s">
        <v>757</v>
      </c>
      <c r="B11" s="489">
        <f t="shared" si="0"/>
        <v>2</v>
      </c>
      <c r="C11" s="489">
        <v>2</v>
      </c>
      <c r="D11" s="489">
        <v>0</v>
      </c>
      <c r="E11" s="489">
        <f t="shared" si="3"/>
        <v>4</v>
      </c>
      <c r="F11" s="490">
        <v>4</v>
      </c>
      <c r="G11" s="496">
        <v>0</v>
      </c>
      <c r="H11" s="492" t="s">
        <v>758</v>
      </c>
      <c r="I11" s="489">
        <f t="shared" si="1"/>
        <v>4</v>
      </c>
      <c r="J11" s="489">
        <v>1</v>
      </c>
      <c r="K11" s="489">
        <v>3</v>
      </c>
      <c r="L11" s="489">
        <f t="shared" si="2"/>
        <v>3</v>
      </c>
      <c r="M11" s="489">
        <v>3</v>
      </c>
      <c r="N11" s="489">
        <v>0</v>
      </c>
      <c r="X11" s="499"/>
      <c r="Y11" s="499" t="s">
        <v>751</v>
      </c>
      <c r="Z11" s="498">
        <f>I9</f>
        <v>112</v>
      </c>
      <c r="AB11" s="497" t="s">
        <v>759</v>
      </c>
      <c r="AC11" s="498">
        <f>L9</f>
        <v>140</v>
      </c>
    </row>
    <row r="12" spans="1:30" ht="27" customHeight="1">
      <c r="A12" s="262" t="s">
        <v>760</v>
      </c>
      <c r="B12" s="489">
        <f t="shared" si="0"/>
        <v>4</v>
      </c>
      <c r="C12" s="489">
        <v>4</v>
      </c>
      <c r="D12" s="489">
        <v>0</v>
      </c>
      <c r="E12" s="489">
        <f>SUM(F12:G12)</f>
        <v>5</v>
      </c>
      <c r="F12" s="490">
        <v>4</v>
      </c>
      <c r="G12" s="496">
        <v>1</v>
      </c>
      <c r="H12" s="492" t="s">
        <v>761</v>
      </c>
      <c r="I12" s="489">
        <f t="shared" si="1"/>
        <v>2</v>
      </c>
      <c r="J12" s="489">
        <v>2</v>
      </c>
      <c r="K12" s="489">
        <v>0</v>
      </c>
      <c r="L12" s="489">
        <f t="shared" si="2"/>
        <v>3</v>
      </c>
      <c r="M12" s="489">
        <v>3</v>
      </c>
      <c r="N12" s="489">
        <v>0</v>
      </c>
      <c r="X12" s="499"/>
      <c r="Y12" s="499" t="s">
        <v>749</v>
      </c>
      <c r="Z12" s="498">
        <f>I8</f>
        <v>98</v>
      </c>
      <c r="AA12" s="495"/>
      <c r="AB12" s="497" t="s">
        <v>749</v>
      </c>
      <c r="AC12" s="498">
        <f>L8</f>
        <v>124</v>
      </c>
      <c r="AD12" s="500"/>
    </row>
    <row r="13" spans="1:30" ht="27" customHeight="1">
      <c r="A13" s="262" t="s">
        <v>762</v>
      </c>
      <c r="B13" s="489">
        <f t="shared" si="0"/>
        <v>22</v>
      </c>
      <c r="C13" s="489">
        <v>14</v>
      </c>
      <c r="D13" s="489">
        <v>8</v>
      </c>
      <c r="E13" s="489">
        <f t="shared" si="3"/>
        <v>29</v>
      </c>
      <c r="F13" s="490">
        <v>18</v>
      </c>
      <c r="G13" s="496">
        <v>11</v>
      </c>
      <c r="H13" s="492" t="s">
        <v>763</v>
      </c>
      <c r="I13" s="489">
        <f t="shared" si="1"/>
        <v>48</v>
      </c>
      <c r="J13" s="489">
        <v>34</v>
      </c>
      <c r="K13" s="489">
        <v>14</v>
      </c>
      <c r="L13" s="489">
        <f t="shared" si="2"/>
        <v>12</v>
      </c>
      <c r="M13" s="489">
        <v>8</v>
      </c>
      <c r="N13" s="489">
        <v>4</v>
      </c>
      <c r="X13" s="499"/>
      <c r="Y13" s="499" t="s">
        <v>743</v>
      </c>
      <c r="Z13" s="498">
        <f>I6</f>
        <v>83</v>
      </c>
      <c r="AA13" s="495"/>
      <c r="AB13" s="497" t="s">
        <v>764</v>
      </c>
      <c r="AC13" s="498">
        <f>E18</f>
        <v>129</v>
      </c>
    </row>
    <row r="14" spans="1:30" ht="27" customHeight="1">
      <c r="A14" s="262" t="s">
        <v>765</v>
      </c>
      <c r="B14" s="489">
        <f t="shared" si="0"/>
        <v>19</v>
      </c>
      <c r="C14" s="489">
        <v>12</v>
      </c>
      <c r="D14" s="489">
        <v>7</v>
      </c>
      <c r="E14" s="489">
        <f t="shared" si="3"/>
        <v>10</v>
      </c>
      <c r="F14" s="490">
        <v>8</v>
      </c>
      <c r="G14" s="496">
        <v>2</v>
      </c>
      <c r="H14" s="492" t="s">
        <v>766</v>
      </c>
      <c r="I14" s="489">
        <f t="shared" si="1"/>
        <v>21</v>
      </c>
      <c r="J14" s="489">
        <v>9</v>
      </c>
      <c r="K14" s="489">
        <v>12</v>
      </c>
      <c r="L14" s="489">
        <f t="shared" si="2"/>
        <v>18</v>
      </c>
      <c r="M14" s="489">
        <v>13</v>
      </c>
      <c r="N14" s="489">
        <v>5</v>
      </c>
      <c r="X14" s="499"/>
      <c r="Y14" s="499" t="s">
        <v>767</v>
      </c>
      <c r="Z14" s="498">
        <f>B26</f>
        <v>81</v>
      </c>
      <c r="AA14" s="495"/>
      <c r="AB14" s="497" t="s">
        <v>743</v>
      </c>
      <c r="AC14" s="498">
        <f>L6</f>
        <v>122</v>
      </c>
    </row>
    <row r="15" spans="1:30" ht="27" customHeight="1">
      <c r="A15" s="262" t="s">
        <v>768</v>
      </c>
      <c r="B15" s="489">
        <f t="shared" si="0"/>
        <v>13</v>
      </c>
      <c r="C15" s="489">
        <v>8</v>
      </c>
      <c r="D15" s="489">
        <v>5</v>
      </c>
      <c r="E15" s="489">
        <f t="shared" si="3"/>
        <v>10</v>
      </c>
      <c r="F15" s="490">
        <v>7</v>
      </c>
      <c r="G15" s="496">
        <v>3</v>
      </c>
      <c r="H15" s="492" t="s">
        <v>769</v>
      </c>
      <c r="I15" s="489">
        <f t="shared" si="1"/>
        <v>8</v>
      </c>
      <c r="J15" s="489">
        <v>6</v>
      </c>
      <c r="K15" s="489">
        <v>2</v>
      </c>
      <c r="L15" s="489">
        <f t="shared" si="2"/>
        <v>6</v>
      </c>
      <c r="M15" s="489">
        <v>4</v>
      </c>
      <c r="N15" s="489">
        <v>2</v>
      </c>
      <c r="X15" s="499"/>
      <c r="Y15" s="499" t="s">
        <v>764</v>
      </c>
      <c r="Z15" s="498">
        <f>B18</f>
        <v>58</v>
      </c>
      <c r="AA15" s="495"/>
      <c r="AB15" s="497" t="s">
        <v>770</v>
      </c>
      <c r="AC15" s="498">
        <f>E19</f>
        <v>58</v>
      </c>
    </row>
    <row r="16" spans="1:30" ht="27" customHeight="1">
      <c r="A16" s="262" t="s">
        <v>771</v>
      </c>
      <c r="B16" s="489">
        <f t="shared" si="0"/>
        <v>25</v>
      </c>
      <c r="C16" s="489">
        <v>16</v>
      </c>
      <c r="D16" s="489">
        <v>9</v>
      </c>
      <c r="E16" s="489">
        <f t="shared" si="3"/>
        <v>75</v>
      </c>
      <c r="F16" s="490">
        <v>44</v>
      </c>
      <c r="G16" s="496">
        <v>31</v>
      </c>
      <c r="H16" s="492" t="s">
        <v>772</v>
      </c>
      <c r="I16" s="489">
        <f t="shared" si="1"/>
        <v>4</v>
      </c>
      <c r="J16" s="489">
        <v>2</v>
      </c>
      <c r="K16" s="489">
        <v>2</v>
      </c>
      <c r="L16" s="489">
        <f t="shared" si="2"/>
        <v>5</v>
      </c>
      <c r="M16" s="489">
        <v>3</v>
      </c>
      <c r="N16" s="489">
        <v>2</v>
      </c>
      <c r="X16" s="499"/>
      <c r="Y16" s="499" t="s">
        <v>773</v>
      </c>
      <c r="Z16" s="498">
        <f>B19</f>
        <v>57</v>
      </c>
      <c r="AA16" s="495"/>
      <c r="AB16" s="497" t="s">
        <v>774</v>
      </c>
      <c r="AC16" s="498">
        <f>E27</f>
        <v>57</v>
      </c>
    </row>
    <row r="17" spans="1:29" ht="27" customHeight="1">
      <c r="A17" s="262" t="s">
        <v>775</v>
      </c>
      <c r="B17" s="489">
        <f t="shared" si="0"/>
        <v>63</v>
      </c>
      <c r="C17" s="489">
        <v>33</v>
      </c>
      <c r="D17" s="489">
        <v>30</v>
      </c>
      <c r="E17" s="489">
        <f t="shared" si="3"/>
        <v>39</v>
      </c>
      <c r="F17" s="490">
        <v>28</v>
      </c>
      <c r="G17" s="496">
        <v>11</v>
      </c>
      <c r="H17" s="492" t="s">
        <v>776</v>
      </c>
      <c r="I17" s="489">
        <f t="shared" si="1"/>
        <v>11</v>
      </c>
      <c r="J17" s="489">
        <v>6</v>
      </c>
      <c r="K17" s="489">
        <v>5</v>
      </c>
      <c r="L17" s="489">
        <f t="shared" si="2"/>
        <v>7</v>
      </c>
      <c r="M17" s="489">
        <v>5</v>
      </c>
      <c r="N17" s="489">
        <v>2</v>
      </c>
      <c r="Y17" s="501" t="s">
        <v>777</v>
      </c>
      <c r="Z17" s="502">
        <f>I30-Z20</f>
        <v>511</v>
      </c>
      <c r="AA17" s="495"/>
      <c r="AB17" s="501" t="s">
        <v>777</v>
      </c>
      <c r="AC17" s="502">
        <f>L30-AC20</f>
        <v>499</v>
      </c>
    </row>
    <row r="18" spans="1:29" ht="27" customHeight="1">
      <c r="A18" s="262" t="s">
        <v>764</v>
      </c>
      <c r="B18" s="489">
        <f t="shared" si="0"/>
        <v>58</v>
      </c>
      <c r="C18" s="489">
        <v>31</v>
      </c>
      <c r="D18" s="489">
        <v>27</v>
      </c>
      <c r="E18" s="489">
        <f t="shared" si="3"/>
        <v>129</v>
      </c>
      <c r="F18" s="490">
        <v>75</v>
      </c>
      <c r="G18" s="496">
        <v>54</v>
      </c>
      <c r="H18" s="492" t="s">
        <v>778</v>
      </c>
      <c r="I18" s="489">
        <f t="shared" si="1"/>
        <v>4</v>
      </c>
      <c r="J18" s="489">
        <v>2</v>
      </c>
      <c r="K18" s="489">
        <v>2</v>
      </c>
      <c r="L18" s="489">
        <f t="shared" si="2"/>
        <v>5</v>
      </c>
      <c r="M18" s="489">
        <v>1</v>
      </c>
      <c r="N18" s="489">
        <v>4</v>
      </c>
    </row>
    <row r="19" spans="1:29" ht="27" customHeight="1">
      <c r="A19" s="262" t="s">
        <v>770</v>
      </c>
      <c r="B19" s="489">
        <f t="shared" si="0"/>
        <v>57</v>
      </c>
      <c r="C19" s="489">
        <v>35</v>
      </c>
      <c r="D19" s="489">
        <v>22</v>
      </c>
      <c r="E19" s="489">
        <f t="shared" si="3"/>
        <v>58</v>
      </c>
      <c r="F19" s="490">
        <v>38</v>
      </c>
      <c r="G19" s="496">
        <v>20</v>
      </c>
      <c r="H19" s="492" t="s">
        <v>779</v>
      </c>
      <c r="I19" s="489">
        <f t="shared" si="1"/>
        <v>8</v>
      </c>
      <c r="J19" s="489">
        <v>3</v>
      </c>
      <c r="K19" s="489">
        <v>5</v>
      </c>
      <c r="L19" s="489">
        <f t="shared" si="2"/>
        <v>4</v>
      </c>
      <c r="M19" s="489">
        <v>4</v>
      </c>
      <c r="N19" s="489">
        <v>0</v>
      </c>
      <c r="Z19" s="245">
        <f>SUM(Z5:Z17)</f>
        <v>3385</v>
      </c>
      <c r="AC19" s="245">
        <f>SUM(AC5:AC17)</f>
        <v>3470</v>
      </c>
    </row>
    <row r="20" spans="1:29" ht="27" customHeight="1">
      <c r="A20" s="262" t="s">
        <v>780</v>
      </c>
      <c r="B20" s="489">
        <f t="shared" si="0"/>
        <v>15</v>
      </c>
      <c r="C20" s="489">
        <v>8</v>
      </c>
      <c r="D20" s="489">
        <v>7</v>
      </c>
      <c r="E20" s="489">
        <f t="shared" si="3"/>
        <v>11</v>
      </c>
      <c r="F20" s="490">
        <v>9</v>
      </c>
      <c r="G20" s="496">
        <v>2</v>
      </c>
      <c r="H20" s="492" t="s">
        <v>781</v>
      </c>
      <c r="I20" s="489">
        <f t="shared" si="1"/>
        <v>30</v>
      </c>
      <c r="J20" s="489">
        <v>19</v>
      </c>
      <c r="K20" s="489">
        <v>11</v>
      </c>
      <c r="L20" s="489">
        <f t="shared" si="2"/>
        <v>37</v>
      </c>
      <c r="M20" s="489">
        <v>18</v>
      </c>
      <c r="N20" s="489">
        <v>19</v>
      </c>
      <c r="Z20" s="272">
        <f>SUM(Z6:Z16)</f>
        <v>2874</v>
      </c>
      <c r="AC20" s="272">
        <f>SUM(AC6:AC16)</f>
        <v>2971</v>
      </c>
    </row>
    <row r="21" spans="1:29" ht="27" customHeight="1">
      <c r="A21" s="262" t="s">
        <v>782</v>
      </c>
      <c r="B21" s="489">
        <f t="shared" si="0"/>
        <v>12</v>
      </c>
      <c r="C21" s="489">
        <v>6</v>
      </c>
      <c r="D21" s="489">
        <v>6</v>
      </c>
      <c r="E21" s="489">
        <f t="shared" si="3"/>
        <v>12</v>
      </c>
      <c r="F21" s="490">
        <v>5</v>
      </c>
      <c r="G21" s="496">
        <v>7</v>
      </c>
      <c r="H21" s="492" t="s">
        <v>783</v>
      </c>
      <c r="I21" s="489">
        <f t="shared" si="1"/>
        <v>3</v>
      </c>
      <c r="J21" s="489">
        <v>3</v>
      </c>
      <c r="K21" s="489">
        <v>0</v>
      </c>
      <c r="L21" s="489">
        <f t="shared" si="2"/>
        <v>1</v>
      </c>
      <c r="M21" s="489">
        <v>1</v>
      </c>
      <c r="N21" s="489">
        <v>0</v>
      </c>
    </row>
    <row r="22" spans="1:29" ht="27" customHeight="1">
      <c r="A22" s="262" t="s">
        <v>784</v>
      </c>
      <c r="B22" s="489">
        <f t="shared" si="0"/>
        <v>15</v>
      </c>
      <c r="C22" s="489">
        <v>7</v>
      </c>
      <c r="D22" s="489">
        <v>8</v>
      </c>
      <c r="E22" s="489">
        <f t="shared" si="3"/>
        <v>18</v>
      </c>
      <c r="F22" s="490">
        <v>13</v>
      </c>
      <c r="G22" s="496">
        <v>5</v>
      </c>
      <c r="H22" s="492" t="s">
        <v>785</v>
      </c>
      <c r="I22" s="489">
        <f t="shared" si="1"/>
        <v>6</v>
      </c>
      <c r="J22" s="489">
        <v>1</v>
      </c>
      <c r="K22" s="489">
        <v>5</v>
      </c>
      <c r="L22" s="489">
        <f t="shared" si="2"/>
        <v>6</v>
      </c>
      <c r="M22" s="489">
        <v>5</v>
      </c>
      <c r="N22" s="489">
        <v>1</v>
      </c>
    </row>
    <row r="23" spans="1:29" ht="27" customHeight="1">
      <c r="A23" s="262" t="s">
        <v>786</v>
      </c>
      <c r="B23" s="489">
        <f t="shared" si="0"/>
        <v>13</v>
      </c>
      <c r="C23" s="489">
        <v>7</v>
      </c>
      <c r="D23" s="489">
        <v>6</v>
      </c>
      <c r="E23" s="489">
        <f t="shared" si="3"/>
        <v>7</v>
      </c>
      <c r="F23" s="490">
        <v>4</v>
      </c>
      <c r="G23" s="496">
        <v>3</v>
      </c>
      <c r="H23" s="492" t="s">
        <v>787</v>
      </c>
      <c r="I23" s="489">
        <f t="shared" si="1"/>
        <v>12</v>
      </c>
      <c r="J23" s="489">
        <v>5</v>
      </c>
      <c r="K23" s="489">
        <v>7</v>
      </c>
      <c r="L23" s="489">
        <f t="shared" si="2"/>
        <v>10</v>
      </c>
      <c r="M23" s="489">
        <v>6</v>
      </c>
      <c r="N23" s="489">
        <v>4</v>
      </c>
    </row>
    <row r="24" spans="1:29" ht="27" customHeight="1">
      <c r="A24" s="262" t="s">
        <v>788</v>
      </c>
      <c r="B24" s="489">
        <f t="shared" si="0"/>
        <v>10</v>
      </c>
      <c r="C24" s="489">
        <v>5</v>
      </c>
      <c r="D24" s="489">
        <v>5</v>
      </c>
      <c r="E24" s="489">
        <f t="shared" si="3"/>
        <v>3</v>
      </c>
      <c r="F24" s="490">
        <v>1</v>
      </c>
      <c r="G24" s="496">
        <v>2</v>
      </c>
      <c r="H24" s="492" t="s">
        <v>789</v>
      </c>
      <c r="I24" s="489">
        <f t="shared" si="1"/>
        <v>10</v>
      </c>
      <c r="J24" s="489">
        <v>3</v>
      </c>
      <c r="K24" s="489">
        <v>7</v>
      </c>
      <c r="L24" s="489">
        <f t="shared" si="2"/>
        <v>14</v>
      </c>
      <c r="M24" s="489">
        <v>8</v>
      </c>
      <c r="N24" s="489">
        <v>6</v>
      </c>
    </row>
    <row r="25" spans="1:29" ht="27" customHeight="1">
      <c r="A25" s="262" t="s">
        <v>790</v>
      </c>
      <c r="B25" s="489">
        <f t="shared" si="0"/>
        <v>11</v>
      </c>
      <c r="C25" s="489">
        <v>7</v>
      </c>
      <c r="D25" s="489">
        <v>4</v>
      </c>
      <c r="E25" s="489">
        <f t="shared" si="3"/>
        <v>10</v>
      </c>
      <c r="F25" s="490">
        <v>7</v>
      </c>
      <c r="G25" s="496">
        <v>3</v>
      </c>
      <c r="H25" s="492" t="s">
        <v>791</v>
      </c>
      <c r="I25" s="489">
        <f t="shared" si="1"/>
        <v>8</v>
      </c>
      <c r="J25" s="489">
        <v>3</v>
      </c>
      <c r="K25" s="489">
        <v>5</v>
      </c>
      <c r="L25" s="489">
        <f t="shared" si="2"/>
        <v>5</v>
      </c>
      <c r="M25" s="489">
        <v>1</v>
      </c>
      <c r="N25" s="489">
        <v>4</v>
      </c>
    </row>
    <row r="26" spans="1:29" ht="27" customHeight="1">
      <c r="A26" s="262" t="s">
        <v>767</v>
      </c>
      <c r="B26" s="489">
        <f t="shared" si="0"/>
        <v>81</v>
      </c>
      <c r="C26" s="489">
        <v>41</v>
      </c>
      <c r="D26" s="489">
        <v>40</v>
      </c>
      <c r="E26" s="489">
        <f t="shared" si="3"/>
        <v>51</v>
      </c>
      <c r="F26" s="490">
        <v>32</v>
      </c>
      <c r="G26" s="496">
        <v>19</v>
      </c>
      <c r="H26" s="492" t="s">
        <v>792</v>
      </c>
      <c r="I26" s="489">
        <f t="shared" si="1"/>
        <v>8</v>
      </c>
      <c r="J26" s="489">
        <v>4</v>
      </c>
      <c r="K26" s="489">
        <v>4</v>
      </c>
      <c r="L26" s="489">
        <f t="shared" si="2"/>
        <v>4</v>
      </c>
      <c r="M26" s="489">
        <v>3</v>
      </c>
      <c r="N26" s="489">
        <v>1</v>
      </c>
    </row>
    <row r="27" spans="1:29" ht="27" customHeight="1">
      <c r="A27" s="262" t="s">
        <v>793</v>
      </c>
      <c r="B27" s="489">
        <f t="shared" si="0"/>
        <v>35</v>
      </c>
      <c r="C27" s="489">
        <v>25</v>
      </c>
      <c r="D27" s="489">
        <v>10</v>
      </c>
      <c r="E27" s="489">
        <f t="shared" si="3"/>
        <v>57</v>
      </c>
      <c r="F27" s="490">
        <v>31</v>
      </c>
      <c r="G27" s="496">
        <v>26</v>
      </c>
      <c r="H27" s="492" t="s">
        <v>794</v>
      </c>
      <c r="I27" s="489">
        <f t="shared" si="1"/>
        <v>4</v>
      </c>
      <c r="J27" s="489">
        <v>1</v>
      </c>
      <c r="K27" s="489">
        <v>3</v>
      </c>
      <c r="L27" s="489">
        <f t="shared" si="2"/>
        <v>15</v>
      </c>
      <c r="M27" s="489">
        <v>9</v>
      </c>
      <c r="N27" s="489">
        <v>6</v>
      </c>
    </row>
    <row r="28" spans="1:29" ht="27" customHeight="1">
      <c r="A28" s="262" t="s">
        <v>753</v>
      </c>
      <c r="B28" s="489">
        <f t="shared" si="0"/>
        <v>306</v>
      </c>
      <c r="C28" s="489">
        <v>165</v>
      </c>
      <c r="D28" s="489">
        <v>141</v>
      </c>
      <c r="E28" s="489">
        <f t="shared" si="3"/>
        <v>347</v>
      </c>
      <c r="F28" s="490">
        <v>217</v>
      </c>
      <c r="G28" s="496">
        <v>130</v>
      </c>
      <c r="H28" s="492" t="s">
        <v>747</v>
      </c>
      <c r="I28" s="489">
        <f t="shared" si="1"/>
        <v>916</v>
      </c>
      <c r="J28" s="489">
        <v>580</v>
      </c>
      <c r="K28" s="489">
        <v>336</v>
      </c>
      <c r="L28" s="489">
        <f t="shared" si="2"/>
        <v>495</v>
      </c>
      <c r="M28" s="489">
        <v>268</v>
      </c>
      <c r="N28" s="489">
        <v>227</v>
      </c>
    </row>
    <row r="29" spans="1:29" ht="27" customHeight="1">
      <c r="A29" s="262" t="s">
        <v>795</v>
      </c>
      <c r="B29" s="489">
        <f t="shared" si="0"/>
        <v>718</v>
      </c>
      <c r="C29" s="489">
        <v>417</v>
      </c>
      <c r="D29" s="489">
        <v>301</v>
      </c>
      <c r="E29" s="489">
        <f t="shared" si="3"/>
        <v>898</v>
      </c>
      <c r="F29" s="490">
        <v>480</v>
      </c>
      <c r="G29" s="496">
        <v>418</v>
      </c>
      <c r="H29" s="492" t="s">
        <v>796</v>
      </c>
      <c r="I29" s="489">
        <f t="shared" si="1"/>
        <v>4</v>
      </c>
      <c r="J29" s="489">
        <v>3</v>
      </c>
      <c r="K29" s="489">
        <v>1</v>
      </c>
      <c r="L29" s="489">
        <f t="shared" si="2"/>
        <v>0</v>
      </c>
      <c r="M29" s="489">
        <v>0</v>
      </c>
      <c r="N29" s="489">
        <v>0</v>
      </c>
    </row>
    <row r="30" spans="1:29" ht="27" customHeight="1">
      <c r="A30" s="265" t="s">
        <v>756</v>
      </c>
      <c r="B30" s="489">
        <f t="shared" si="0"/>
        <v>141</v>
      </c>
      <c r="C30" s="489">
        <v>90</v>
      </c>
      <c r="D30" s="489">
        <v>51</v>
      </c>
      <c r="E30" s="489">
        <f t="shared" si="3"/>
        <v>180</v>
      </c>
      <c r="F30" s="490">
        <v>104</v>
      </c>
      <c r="G30" s="496">
        <v>76</v>
      </c>
      <c r="H30" s="503" t="s">
        <v>459</v>
      </c>
      <c r="I30" s="504">
        <f>SUM(J30:K30)</f>
        <v>3385</v>
      </c>
      <c r="J30" s="505">
        <f>SUM(J6:J29,C6:C30)</f>
        <v>2000</v>
      </c>
      <c r="K30" s="506">
        <f>SUM(K6:K29,D6:D30)</f>
        <v>1385</v>
      </c>
      <c r="L30" s="505">
        <f>SUM(M30:N30)</f>
        <v>3470</v>
      </c>
      <c r="M30" s="505">
        <f>SUM(M6:M29,F6:F30)</f>
        <v>1984</v>
      </c>
      <c r="N30" s="505">
        <f>SUM(N6:N29,G6:G30)</f>
        <v>1486</v>
      </c>
    </row>
    <row r="31" spans="1:29" ht="15" customHeight="1">
      <c r="B31" s="507"/>
      <c r="C31" s="507"/>
      <c r="D31" s="507"/>
      <c r="E31" s="507"/>
      <c r="F31" s="507"/>
      <c r="G31" s="507"/>
      <c r="H31" s="507"/>
      <c r="I31" s="508"/>
      <c r="J31" s="508"/>
      <c r="K31" s="509"/>
      <c r="L31" s="509"/>
      <c r="M31" s="509"/>
      <c r="N31" s="510" t="s">
        <v>797</v>
      </c>
    </row>
    <row r="32" spans="1:29" ht="15" customHeight="1">
      <c r="A32" s="245" t="s">
        <v>798</v>
      </c>
      <c r="B32" s="511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</row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7">
    <mergeCell ref="K2:N3"/>
    <mergeCell ref="A4:A5"/>
    <mergeCell ref="B4:D4"/>
    <mergeCell ref="E4:G4"/>
    <mergeCell ref="H4:H5"/>
    <mergeCell ref="I4:K4"/>
    <mergeCell ref="L4:N4"/>
  </mergeCells>
  <phoneticPr fontId="3"/>
  <conditionalFormatting sqref="C6:D30 F6:G30 J6:K29 M6:N29">
    <cfRule type="containsBlanks" dxfId="83" priority="1">
      <formula>LEN(TRIM(C6))=0</formula>
    </cfRule>
  </conditionalFormatting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  <colBreaks count="1" manualBreakCount="1">
    <brk id="14" max="31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DC58-F344-4DC1-A552-DC39411C6CDF}">
  <dimension ref="A1:L30"/>
  <sheetViews>
    <sheetView showGridLines="0" view="pageBreakPreview" zoomScaleNormal="100" zoomScaleSheetLayoutView="100" workbookViewId="0"/>
  </sheetViews>
  <sheetFormatPr defaultColWidth="5.875" defaultRowHeight="12"/>
  <cols>
    <col min="1" max="1" width="9.625" style="245" customWidth="1"/>
    <col min="2" max="12" width="8.25" style="245" customWidth="1"/>
    <col min="13" max="16384" width="5.875" style="245"/>
  </cols>
  <sheetData>
    <row r="1" spans="1:12" ht="37.5" customHeight="1">
      <c r="A1" s="241" t="s">
        <v>799</v>
      </c>
      <c r="B1" s="241"/>
    </row>
    <row r="2" spans="1:12" ht="18.75" customHeight="1">
      <c r="A2" s="244" t="s">
        <v>800</v>
      </c>
      <c r="B2" s="244"/>
    </row>
    <row r="3" spans="1:12" ht="11.25" customHeight="1">
      <c r="A3" s="244"/>
      <c r="B3" s="244"/>
    </row>
    <row r="4" spans="1:12" ht="18.75" customHeight="1">
      <c r="A4" s="245" t="s">
        <v>801</v>
      </c>
      <c r="H4" s="248"/>
      <c r="I4" s="512"/>
      <c r="K4" s="252" t="s">
        <v>802</v>
      </c>
    </row>
    <row r="5" spans="1:12" s="258" customFormat="1" ht="22.5" customHeight="1">
      <c r="A5" s="257"/>
      <c r="B5" s="274" t="s">
        <v>574</v>
      </c>
      <c r="C5" s="274" t="s">
        <v>575</v>
      </c>
      <c r="D5" s="274" t="s">
        <v>576</v>
      </c>
      <c r="E5" s="274" t="s">
        <v>577</v>
      </c>
      <c r="F5" s="274" t="s">
        <v>578</v>
      </c>
      <c r="G5" s="274" t="s">
        <v>579</v>
      </c>
      <c r="H5" s="274" t="s">
        <v>580</v>
      </c>
      <c r="I5" s="274" t="s">
        <v>581</v>
      </c>
      <c r="J5" s="274" t="s">
        <v>803</v>
      </c>
      <c r="K5" s="274" t="s">
        <v>804</v>
      </c>
    </row>
    <row r="6" spans="1:12" ht="22.5" customHeight="1">
      <c r="A6" s="513" t="s">
        <v>805</v>
      </c>
      <c r="B6" s="270">
        <v>4180</v>
      </c>
      <c r="C6" s="270">
        <v>4184</v>
      </c>
      <c r="D6" s="270">
        <v>4527</v>
      </c>
      <c r="E6" s="270">
        <v>4697</v>
      </c>
      <c r="F6" s="270">
        <v>5330</v>
      </c>
      <c r="G6" s="270">
        <v>5715</v>
      </c>
      <c r="H6" s="270">
        <v>5575</v>
      </c>
      <c r="I6" s="270">
        <v>5361</v>
      </c>
      <c r="J6" s="270">
        <v>5614</v>
      </c>
      <c r="K6" s="270">
        <v>5970</v>
      </c>
    </row>
    <row r="7" spans="1:12" ht="22.5" customHeight="1">
      <c r="A7" s="514"/>
      <c r="B7" s="514"/>
      <c r="C7" s="260"/>
      <c r="D7" s="260"/>
      <c r="E7" s="260"/>
      <c r="F7" s="260"/>
      <c r="G7" s="260"/>
      <c r="H7" s="260"/>
      <c r="I7" s="260"/>
      <c r="J7" s="260"/>
      <c r="K7" s="260"/>
    </row>
    <row r="8" spans="1:12" ht="22.5" customHeight="1">
      <c r="A8" s="514"/>
      <c r="B8" s="514"/>
      <c r="C8" s="260"/>
      <c r="D8" s="260"/>
      <c r="E8" s="260"/>
      <c r="F8" s="260"/>
      <c r="G8" s="260"/>
      <c r="H8" s="260"/>
      <c r="I8" s="260"/>
      <c r="J8" s="260"/>
      <c r="K8" s="260"/>
    </row>
    <row r="9" spans="1:12" ht="39" customHeight="1">
      <c r="A9" s="514"/>
      <c r="B9" s="514"/>
      <c r="C9" s="260"/>
      <c r="D9" s="260"/>
      <c r="E9" s="260"/>
      <c r="F9" s="260"/>
      <c r="G9" s="260"/>
      <c r="H9" s="260"/>
      <c r="I9" s="260"/>
      <c r="J9" s="260"/>
      <c r="K9" s="260"/>
    </row>
    <row r="10" spans="1:12" ht="39" customHeight="1">
      <c r="A10" s="514"/>
      <c r="B10" s="514"/>
      <c r="C10" s="260"/>
      <c r="D10" s="260"/>
      <c r="E10" s="260"/>
      <c r="F10" s="260"/>
      <c r="G10" s="260"/>
      <c r="H10" s="260"/>
      <c r="I10" s="260"/>
      <c r="J10" s="260"/>
      <c r="K10" s="260"/>
    </row>
    <row r="11" spans="1:12" ht="39" customHeight="1">
      <c r="A11" s="514"/>
      <c r="B11" s="514"/>
      <c r="C11" s="260"/>
      <c r="D11" s="260"/>
      <c r="E11" s="260"/>
      <c r="F11" s="260"/>
      <c r="G11" s="260"/>
      <c r="H11" s="260"/>
      <c r="I11" s="260"/>
      <c r="J11" s="260"/>
      <c r="K11" s="260"/>
    </row>
    <row r="12" spans="1:12" ht="39" customHeight="1">
      <c r="A12" s="514"/>
      <c r="B12" s="514"/>
      <c r="C12" s="260"/>
      <c r="D12" s="260"/>
      <c r="E12" s="260"/>
      <c r="F12" s="260"/>
      <c r="G12" s="260"/>
      <c r="H12" s="260"/>
      <c r="I12" s="260"/>
      <c r="J12" s="260"/>
      <c r="K12" s="260"/>
    </row>
    <row r="13" spans="1:12" ht="39" customHeight="1">
      <c r="L13" s="272"/>
    </row>
    <row r="14" spans="1:12" ht="39" customHeight="1"/>
    <row r="15" spans="1:12" ht="39" customHeight="1">
      <c r="A15" s="247"/>
      <c r="B15" s="247"/>
    </row>
    <row r="16" spans="1:12" ht="39" customHeight="1">
      <c r="A16" s="247"/>
      <c r="B16" s="247"/>
    </row>
    <row r="17" spans="1:11" ht="27.75" customHeight="1">
      <c r="A17" s="247"/>
      <c r="B17" s="247"/>
    </row>
    <row r="18" spans="1:11" ht="6.75" customHeight="1">
      <c r="A18" s="247"/>
      <c r="B18" s="247"/>
    </row>
    <row r="19" spans="1:11" ht="23.25" customHeight="1">
      <c r="A19" s="247"/>
      <c r="B19" s="247"/>
    </row>
    <row r="20" spans="1:11" ht="12.75" customHeight="1">
      <c r="A20" s="247"/>
      <c r="B20" s="247"/>
    </row>
    <row r="21" spans="1:11" ht="22.5" customHeight="1">
      <c r="A21" s="247"/>
      <c r="B21" s="247"/>
    </row>
    <row r="22" spans="1:11" ht="18.75" customHeight="1">
      <c r="A22" s="248" t="s">
        <v>806</v>
      </c>
      <c r="K22" s="252" t="s">
        <v>807</v>
      </c>
    </row>
    <row r="23" spans="1:11" ht="22.5" customHeight="1">
      <c r="A23" s="257"/>
      <c r="B23" s="274" t="s">
        <v>574</v>
      </c>
      <c r="C23" s="274" t="s">
        <v>575</v>
      </c>
      <c r="D23" s="274" t="s">
        <v>576</v>
      </c>
      <c r="E23" s="274" t="s">
        <v>577</v>
      </c>
      <c r="F23" s="274" t="s">
        <v>578</v>
      </c>
      <c r="G23" s="274" t="s">
        <v>579</v>
      </c>
      <c r="H23" s="274" t="s">
        <v>580</v>
      </c>
      <c r="I23" s="274" t="s">
        <v>581</v>
      </c>
      <c r="J23" s="274" t="s">
        <v>803</v>
      </c>
      <c r="K23" s="274" t="s">
        <v>804</v>
      </c>
    </row>
    <row r="24" spans="1:11" ht="22.5" customHeight="1">
      <c r="A24" s="515" t="s">
        <v>109</v>
      </c>
      <c r="B24" s="248">
        <v>4.37</v>
      </c>
      <c r="C24" s="248">
        <v>4.42</v>
      </c>
      <c r="D24" s="248">
        <v>4.82</v>
      </c>
      <c r="E24" s="248">
        <v>5.0999999999999996</v>
      </c>
      <c r="F24" s="248">
        <v>5.88</v>
      </c>
      <c r="G24" s="516">
        <v>6.26</v>
      </c>
      <c r="H24" s="516">
        <v>6.21</v>
      </c>
      <c r="I24" s="516">
        <v>6.07</v>
      </c>
      <c r="J24" s="516">
        <v>6.44</v>
      </c>
      <c r="K24" s="516">
        <v>6.95</v>
      </c>
    </row>
    <row r="25" spans="1:11" ht="15" customHeight="1">
      <c r="A25" s="517"/>
      <c r="B25" s="517"/>
      <c r="C25" s="476"/>
      <c r="D25" s="476"/>
      <c r="E25" s="476"/>
      <c r="F25" s="476"/>
      <c r="G25" s="476"/>
      <c r="I25" s="476"/>
      <c r="K25" s="518" t="s">
        <v>808</v>
      </c>
    </row>
    <row r="26" spans="1:11" ht="22.5" customHeight="1">
      <c r="A26" s="514"/>
      <c r="B26" s="514"/>
      <c r="C26" s="260"/>
      <c r="D26" s="260"/>
      <c r="E26" s="260"/>
      <c r="F26" s="260"/>
      <c r="G26" s="260"/>
      <c r="H26" s="260"/>
      <c r="I26" s="260"/>
      <c r="J26" s="260"/>
      <c r="K26" s="260"/>
    </row>
    <row r="27" spans="1:11" ht="22.5" customHeight="1">
      <c r="A27" s="514"/>
      <c r="B27" s="514"/>
      <c r="C27" s="260"/>
      <c r="D27" s="260"/>
      <c r="E27" s="260"/>
      <c r="F27" s="260"/>
      <c r="G27" s="260"/>
      <c r="H27" s="260"/>
      <c r="I27" s="260"/>
      <c r="J27" s="260"/>
      <c r="K27" s="260"/>
    </row>
    <row r="28" spans="1:11" ht="22.5" customHeight="1">
      <c r="A28" s="514"/>
      <c r="B28" s="514"/>
      <c r="C28" s="260"/>
      <c r="D28" s="260"/>
      <c r="E28" s="260"/>
      <c r="F28" s="260"/>
      <c r="G28" s="260"/>
      <c r="H28" s="260"/>
      <c r="I28" s="260"/>
      <c r="J28" s="260"/>
      <c r="K28" s="260"/>
    </row>
    <row r="29" spans="1:11" ht="22.5" customHeight="1">
      <c r="A29" s="514"/>
      <c r="B29" s="514"/>
      <c r="C29" s="260"/>
      <c r="D29" s="260"/>
      <c r="E29" s="260"/>
      <c r="F29" s="260"/>
      <c r="G29" s="260"/>
      <c r="H29" s="260"/>
      <c r="I29" s="260"/>
      <c r="J29" s="260"/>
      <c r="K29" s="260"/>
    </row>
    <row r="30" spans="1:11" ht="22.5" customHeight="1"/>
  </sheetData>
  <phoneticPr fontId="3"/>
  <conditionalFormatting sqref="G24 F6:K6">
    <cfRule type="containsBlanks" dxfId="82" priority="78" stopIfTrue="1">
      <formula>LEN(TRIM(F6))=0</formula>
    </cfRule>
  </conditionalFormatting>
  <conditionalFormatting sqref="E6">
    <cfRule type="containsBlanks" dxfId="81" priority="77" stopIfTrue="1">
      <formula>LEN(TRIM(E6))=0</formula>
    </cfRule>
  </conditionalFormatting>
  <conditionalFormatting sqref="F6">
    <cfRule type="containsBlanks" dxfId="80" priority="76" stopIfTrue="1">
      <formula>LEN(TRIM(F6))=0</formula>
    </cfRule>
  </conditionalFormatting>
  <conditionalFormatting sqref="D6">
    <cfRule type="containsBlanks" dxfId="79" priority="75" stopIfTrue="1">
      <formula>LEN(TRIM(D6))=0</formula>
    </cfRule>
  </conditionalFormatting>
  <conditionalFormatting sqref="D24">
    <cfRule type="containsBlanks" dxfId="78" priority="74" stopIfTrue="1">
      <formula>LEN(TRIM(D24))=0</formula>
    </cfRule>
  </conditionalFormatting>
  <conditionalFormatting sqref="E24">
    <cfRule type="containsBlanks" dxfId="77" priority="73" stopIfTrue="1">
      <formula>LEN(TRIM(E24))=0</formula>
    </cfRule>
  </conditionalFormatting>
  <conditionalFormatting sqref="E24">
    <cfRule type="containsBlanks" dxfId="76" priority="72" stopIfTrue="1">
      <formula>LEN(TRIM(E24))=0</formula>
    </cfRule>
  </conditionalFormatting>
  <conditionalFormatting sqref="F24">
    <cfRule type="containsBlanks" dxfId="75" priority="71" stopIfTrue="1">
      <formula>LEN(TRIM(F24))=0</formula>
    </cfRule>
  </conditionalFormatting>
  <conditionalFormatting sqref="F6">
    <cfRule type="containsBlanks" dxfId="74" priority="70" stopIfTrue="1">
      <formula>LEN(TRIM(F6))=0</formula>
    </cfRule>
  </conditionalFormatting>
  <conditionalFormatting sqref="D6">
    <cfRule type="containsBlanks" dxfId="73" priority="69" stopIfTrue="1">
      <formula>LEN(TRIM(D6))=0</formula>
    </cfRule>
  </conditionalFormatting>
  <conditionalFormatting sqref="E6">
    <cfRule type="containsBlanks" dxfId="72" priority="68" stopIfTrue="1">
      <formula>LEN(TRIM(E6))=0</formula>
    </cfRule>
  </conditionalFormatting>
  <conditionalFormatting sqref="C6">
    <cfRule type="containsBlanks" dxfId="71" priority="67" stopIfTrue="1">
      <formula>LEN(TRIM(C6))=0</formula>
    </cfRule>
  </conditionalFormatting>
  <conditionalFormatting sqref="F24">
    <cfRule type="containsBlanks" dxfId="70" priority="66" stopIfTrue="1">
      <formula>LEN(TRIM(F24))=0</formula>
    </cfRule>
  </conditionalFormatting>
  <conditionalFormatting sqref="C24">
    <cfRule type="containsBlanks" dxfId="69" priority="65" stopIfTrue="1">
      <formula>LEN(TRIM(C24))=0</formula>
    </cfRule>
  </conditionalFormatting>
  <conditionalFormatting sqref="D24">
    <cfRule type="containsBlanks" dxfId="68" priority="64" stopIfTrue="1">
      <formula>LEN(TRIM(D24))=0</formula>
    </cfRule>
  </conditionalFormatting>
  <conditionalFormatting sqref="D24">
    <cfRule type="containsBlanks" dxfId="67" priority="63" stopIfTrue="1">
      <formula>LEN(TRIM(D24))=0</formula>
    </cfRule>
  </conditionalFormatting>
  <conditionalFormatting sqref="E24">
    <cfRule type="containsBlanks" dxfId="66" priority="62" stopIfTrue="1">
      <formula>LEN(TRIM(E24))=0</formula>
    </cfRule>
  </conditionalFormatting>
  <conditionalFormatting sqref="F6">
    <cfRule type="containsBlanks" dxfId="65" priority="61" stopIfTrue="1">
      <formula>LEN(TRIM(F6))=0</formula>
    </cfRule>
  </conditionalFormatting>
  <conditionalFormatting sqref="D6">
    <cfRule type="containsBlanks" dxfId="64" priority="60" stopIfTrue="1">
      <formula>LEN(TRIM(D6))=0</formula>
    </cfRule>
  </conditionalFormatting>
  <conditionalFormatting sqref="E6">
    <cfRule type="containsBlanks" dxfId="63" priority="59" stopIfTrue="1">
      <formula>LEN(TRIM(E6))=0</formula>
    </cfRule>
  </conditionalFormatting>
  <conditionalFormatting sqref="C6">
    <cfRule type="containsBlanks" dxfId="62" priority="58" stopIfTrue="1">
      <formula>LEN(TRIM(C6))=0</formula>
    </cfRule>
  </conditionalFormatting>
  <conditionalFormatting sqref="E6">
    <cfRule type="containsBlanks" dxfId="61" priority="57" stopIfTrue="1">
      <formula>LEN(TRIM(E6))=0</formula>
    </cfRule>
  </conditionalFormatting>
  <conditionalFormatting sqref="C6">
    <cfRule type="containsBlanks" dxfId="60" priority="56" stopIfTrue="1">
      <formula>LEN(TRIM(C6))=0</formula>
    </cfRule>
  </conditionalFormatting>
  <conditionalFormatting sqref="D6">
    <cfRule type="containsBlanks" dxfId="59" priority="55" stopIfTrue="1">
      <formula>LEN(TRIM(D6))=0</formula>
    </cfRule>
  </conditionalFormatting>
  <conditionalFormatting sqref="F24">
    <cfRule type="containsBlanks" dxfId="58" priority="54" stopIfTrue="1">
      <formula>LEN(TRIM(F24))=0</formula>
    </cfRule>
  </conditionalFormatting>
  <conditionalFormatting sqref="C24">
    <cfRule type="containsBlanks" dxfId="57" priority="53" stopIfTrue="1">
      <formula>LEN(TRIM(C24))=0</formula>
    </cfRule>
  </conditionalFormatting>
  <conditionalFormatting sqref="D24">
    <cfRule type="containsBlanks" dxfId="56" priority="52" stopIfTrue="1">
      <formula>LEN(TRIM(D24))=0</formula>
    </cfRule>
  </conditionalFormatting>
  <conditionalFormatting sqref="D24">
    <cfRule type="containsBlanks" dxfId="55" priority="51" stopIfTrue="1">
      <formula>LEN(TRIM(D24))=0</formula>
    </cfRule>
  </conditionalFormatting>
  <conditionalFormatting sqref="E24">
    <cfRule type="containsBlanks" dxfId="54" priority="50" stopIfTrue="1">
      <formula>LEN(TRIM(E24))=0</formula>
    </cfRule>
  </conditionalFormatting>
  <conditionalFormatting sqref="E24">
    <cfRule type="containsBlanks" dxfId="53" priority="49" stopIfTrue="1">
      <formula>LEN(TRIM(E24))=0</formula>
    </cfRule>
  </conditionalFormatting>
  <conditionalFormatting sqref="C24">
    <cfRule type="containsBlanks" dxfId="52" priority="48" stopIfTrue="1">
      <formula>LEN(TRIM(C24))=0</formula>
    </cfRule>
  </conditionalFormatting>
  <conditionalFormatting sqref="C24">
    <cfRule type="containsBlanks" dxfId="51" priority="47" stopIfTrue="1">
      <formula>LEN(TRIM(C24))=0</formula>
    </cfRule>
  </conditionalFormatting>
  <conditionalFormatting sqref="D24">
    <cfRule type="containsBlanks" dxfId="50" priority="46" stopIfTrue="1">
      <formula>LEN(TRIM(D24))=0</formula>
    </cfRule>
  </conditionalFormatting>
  <conditionalFormatting sqref="H24:K24">
    <cfRule type="containsBlanks" dxfId="49" priority="45">
      <formula>LEN(TRIM(H24))=0</formula>
    </cfRule>
  </conditionalFormatting>
  <conditionalFormatting sqref="I6">
    <cfRule type="containsBlanks" dxfId="48" priority="44" stopIfTrue="1">
      <formula>LEN(TRIM(I6))=0</formula>
    </cfRule>
  </conditionalFormatting>
  <conditionalFormatting sqref="I24">
    <cfRule type="containsBlanks" dxfId="47" priority="43">
      <formula>LEN(TRIM(I24))=0</formula>
    </cfRule>
  </conditionalFormatting>
  <conditionalFormatting sqref="B6">
    <cfRule type="containsBlanks" dxfId="46" priority="42" stopIfTrue="1">
      <formula>LEN(TRIM(B6))=0</formula>
    </cfRule>
  </conditionalFormatting>
  <conditionalFormatting sqref="B6">
    <cfRule type="containsBlanks" dxfId="45" priority="41" stopIfTrue="1">
      <formula>LEN(TRIM(B6))=0</formula>
    </cfRule>
  </conditionalFormatting>
  <conditionalFormatting sqref="B6">
    <cfRule type="containsBlanks" dxfId="44" priority="40" stopIfTrue="1">
      <formula>LEN(TRIM(B6))=0</formula>
    </cfRule>
  </conditionalFormatting>
  <conditionalFormatting sqref="B24">
    <cfRule type="containsBlanks" dxfId="43" priority="38" stopIfTrue="1">
      <formula>LEN(TRIM(B24))=0</formula>
    </cfRule>
  </conditionalFormatting>
  <conditionalFormatting sqref="B24">
    <cfRule type="containsBlanks" dxfId="42" priority="37" stopIfTrue="1">
      <formula>LEN(TRIM(B24))=0</formula>
    </cfRule>
  </conditionalFormatting>
  <conditionalFormatting sqref="B24">
    <cfRule type="containsBlanks" dxfId="41" priority="36" stopIfTrue="1">
      <formula>LEN(TRIM(B24))=0</formula>
    </cfRule>
  </conditionalFormatting>
  <conditionalFormatting sqref="B24">
    <cfRule type="containsBlanks" dxfId="40" priority="39" stopIfTrue="1">
      <formula>LEN(TRIM(B24))=0</formula>
    </cfRule>
  </conditionalFormatting>
  <conditionalFormatting sqref="D6">
    <cfRule type="containsBlanks" dxfId="39" priority="35" stopIfTrue="1">
      <formula>LEN(TRIM(D6))=0</formula>
    </cfRule>
  </conditionalFormatting>
  <conditionalFormatting sqref="E6">
    <cfRule type="containsBlanks" dxfId="38" priority="34" stopIfTrue="1">
      <formula>LEN(TRIM(E6))=0</formula>
    </cfRule>
  </conditionalFormatting>
  <conditionalFormatting sqref="C6">
    <cfRule type="containsBlanks" dxfId="37" priority="33" stopIfTrue="1">
      <formula>LEN(TRIM(C6))=0</formula>
    </cfRule>
  </conditionalFormatting>
  <conditionalFormatting sqref="E6">
    <cfRule type="containsBlanks" dxfId="36" priority="32" stopIfTrue="1">
      <formula>LEN(TRIM(E6))=0</formula>
    </cfRule>
  </conditionalFormatting>
  <conditionalFormatting sqref="C6">
    <cfRule type="containsBlanks" dxfId="35" priority="31" stopIfTrue="1">
      <formula>LEN(TRIM(C6))=0</formula>
    </cfRule>
  </conditionalFormatting>
  <conditionalFormatting sqref="D6">
    <cfRule type="containsBlanks" dxfId="34" priority="30" stopIfTrue="1">
      <formula>LEN(TRIM(D6))=0</formula>
    </cfRule>
  </conditionalFormatting>
  <conditionalFormatting sqref="B6">
    <cfRule type="containsBlanks" dxfId="33" priority="29" stopIfTrue="1">
      <formula>LEN(TRIM(B6))=0</formula>
    </cfRule>
  </conditionalFormatting>
  <conditionalFormatting sqref="E6">
    <cfRule type="containsBlanks" dxfId="32" priority="28" stopIfTrue="1">
      <formula>LEN(TRIM(E6))=0</formula>
    </cfRule>
  </conditionalFormatting>
  <conditionalFormatting sqref="C6">
    <cfRule type="containsBlanks" dxfId="31" priority="27" stopIfTrue="1">
      <formula>LEN(TRIM(C6))=0</formula>
    </cfRule>
  </conditionalFormatting>
  <conditionalFormatting sqref="D6">
    <cfRule type="containsBlanks" dxfId="30" priority="26" stopIfTrue="1">
      <formula>LEN(TRIM(D6))=0</formula>
    </cfRule>
  </conditionalFormatting>
  <conditionalFormatting sqref="B6">
    <cfRule type="containsBlanks" dxfId="29" priority="25" stopIfTrue="1">
      <formula>LEN(TRIM(B6))=0</formula>
    </cfRule>
  </conditionalFormatting>
  <conditionalFormatting sqref="D6">
    <cfRule type="containsBlanks" dxfId="28" priority="24" stopIfTrue="1">
      <formula>LEN(TRIM(D6))=0</formula>
    </cfRule>
  </conditionalFormatting>
  <conditionalFormatting sqref="B6">
    <cfRule type="containsBlanks" dxfId="27" priority="23" stopIfTrue="1">
      <formula>LEN(TRIM(B6))=0</formula>
    </cfRule>
  </conditionalFormatting>
  <conditionalFormatting sqref="C6">
    <cfRule type="containsBlanks" dxfId="26" priority="22" stopIfTrue="1">
      <formula>LEN(TRIM(C6))=0</formula>
    </cfRule>
  </conditionalFormatting>
  <conditionalFormatting sqref="H6">
    <cfRule type="containsBlanks" dxfId="25" priority="21" stopIfTrue="1">
      <formula>LEN(TRIM(H6))=0</formula>
    </cfRule>
  </conditionalFormatting>
  <conditionalFormatting sqref="F24">
    <cfRule type="containsBlanks" dxfId="24" priority="20" stopIfTrue="1">
      <formula>LEN(TRIM(F24))=0</formula>
    </cfRule>
  </conditionalFormatting>
  <conditionalFormatting sqref="C24">
    <cfRule type="containsBlanks" dxfId="23" priority="19" stopIfTrue="1">
      <formula>LEN(TRIM(C24))=0</formula>
    </cfRule>
  </conditionalFormatting>
  <conditionalFormatting sqref="D24">
    <cfRule type="containsBlanks" dxfId="22" priority="18" stopIfTrue="1">
      <formula>LEN(TRIM(D24))=0</formula>
    </cfRule>
  </conditionalFormatting>
  <conditionalFormatting sqref="D24">
    <cfRule type="containsBlanks" dxfId="21" priority="17" stopIfTrue="1">
      <formula>LEN(TRIM(D24))=0</formula>
    </cfRule>
  </conditionalFormatting>
  <conditionalFormatting sqref="E24">
    <cfRule type="containsBlanks" dxfId="20" priority="16" stopIfTrue="1">
      <formula>LEN(TRIM(E24))=0</formula>
    </cfRule>
  </conditionalFormatting>
  <conditionalFormatting sqref="E24">
    <cfRule type="containsBlanks" dxfId="19" priority="15" stopIfTrue="1">
      <formula>LEN(TRIM(E24))=0</formula>
    </cfRule>
  </conditionalFormatting>
  <conditionalFormatting sqref="B24">
    <cfRule type="containsBlanks" dxfId="18" priority="14" stopIfTrue="1">
      <formula>LEN(TRIM(B24))=0</formula>
    </cfRule>
  </conditionalFormatting>
  <conditionalFormatting sqref="C24">
    <cfRule type="containsBlanks" dxfId="17" priority="13" stopIfTrue="1">
      <formula>LEN(TRIM(C24))=0</formula>
    </cfRule>
  </conditionalFormatting>
  <conditionalFormatting sqref="C24">
    <cfRule type="containsBlanks" dxfId="16" priority="12" stopIfTrue="1">
      <formula>LEN(TRIM(C24))=0</formula>
    </cfRule>
  </conditionalFormatting>
  <conditionalFormatting sqref="D24">
    <cfRule type="containsBlanks" dxfId="15" priority="11" stopIfTrue="1">
      <formula>LEN(TRIM(D24))=0</formula>
    </cfRule>
  </conditionalFormatting>
  <conditionalFormatting sqref="E24">
    <cfRule type="containsBlanks" dxfId="14" priority="10" stopIfTrue="1">
      <formula>LEN(TRIM(E24))=0</formula>
    </cfRule>
  </conditionalFormatting>
  <conditionalFormatting sqref="B24">
    <cfRule type="containsBlanks" dxfId="13" priority="9" stopIfTrue="1">
      <formula>LEN(TRIM(B24))=0</formula>
    </cfRule>
  </conditionalFormatting>
  <conditionalFormatting sqref="C24">
    <cfRule type="containsBlanks" dxfId="12" priority="8" stopIfTrue="1">
      <formula>LEN(TRIM(C24))=0</formula>
    </cfRule>
  </conditionalFormatting>
  <conditionalFormatting sqref="C24">
    <cfRule type="containsBlanks" dxfId="11" priority="7" stopIfTrue="1">
      <formula>LEN(TRIM(C24))=0</formula>
    </cfRule>
  </conditionalFormatting>
  <conditionalFormatting sqref="D24">
    <cfRule type="containsBlanks" dxfId="10" priority="6" stopIfTrue="1">
      <formula>LEN(TRIM(D24))=0</formula>
    </cfRule>
  </conditionalFormatting>
  <conditionalFormatting sqref="D24">
    <cfRule type="containsBlanks" dxfId="9" priority="5" stopIfTrue="1">
      <formula>LEN(TRIM(D24))=0</formula>
    </cfRule>
  </conditionalFormatting>
  <conditionalFormatting sqref="B24">
    <cfRule type="containsBlanks" dxfId="8" priority="4" stopIfTrue="1">
      <formula>LEN(TRIM(B24))=0</formula>
    </cfRule>
  </conditionalFormatting>
  <conditionalFormatting sqref="B24">
    <cfRule type="containsBlanks" dxfId="7" priority="3" stopIfTrue="1">
      <formula>LEN(TRIM(B24))=0</formula>
    </cfRule>
  </conditionalFormatting>
  <conditionalFormatting sqref="C24">
    <cfRule type="containsBlanks" dxfId="6" priority="2" stopIfTrue="1">
      <formula>LEN(TRIM(C24))=0</formula>
    </cfRule>
  </conditionalFormatting>
  <conditionalFormatting sqref="H24">
    <cfRule type="containsBlanks" dxfId="5" priority="1">
      <formula>LEN(TRIM(H24))=0</formula>
    </cfRule>
  </conditionalFormatting>
  <pageMargins left="0.78740157480314965" right="0.78740157480314965" top="0.39370078740157483" bottom="0.39370078740157483" header="0.51181102362204722" footer="0.51181102362204722"/>
  <pageSetup paperSize="9" scale="85" fitToWidth="2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76C1-7C8B-4B8D-B2B8-0279C2C12EAB}">
  <dimension ref="A1:N33"/>
  <sheetViews>
    <sheetView showGridLines="0" view="pageBreakPreview" zoomScaleNormal="100" zoomScaleSheetLayoutView="100" workbookViewId="0"/>
  </sheetViews>
  <sheetFormatPr defaultRowHeight="12"/>
  <cols>
    <col min="1" max="1" width="18.625" style="521" customWidth="1"/>
    <col min="2" max="4" width="8.5" style="521" customWidth="1"/>
    <col min="5" max="5" width="18.625" style="521" customWidth="1"/>
    <col min="6" max="8" width="7.75" style="521" customWidth="1"/>
    <col min="9" max="9" width="8.125" style="521" customWidth="1"/>
    <col min="10" max="10" width="18" style="521" customWidth="1"/>
    <col min="11" max="251" width="9" style="521"/>
    <col min="252" max="252" width="17" style="521" customWidth="1"/>
    <col min="253" max="255" width="8.5" style="521" customWidth="1"/>
    <col min="256" max="256" width="17" style="521" customWidth="1"/>
    <col min="257" max="259" width="7.75" style="521" customWidth="1"/>
    <col min="260" max="264" width="8.125" style="521" customWidth="1"/>
    <col min="265" max="265" width="9" style="521"/>
    <col min="266" max="266" width="18" style="521" customWidth="1"/>
    <col min="267" max="507" width="9" style="521"/>
    <col min="508" max="508" width="17" style="521" customWidth="1"/>
    <col min="509" max="511" width="8.5" style="521" customWidth="1"/>
    <col min="512" max="512" width="17" style="521" customWidth="1"/>
    <col min="513" max="515" width="7.75" style="521" customWidth="1"/>
    <col min="516" max="520" width="8.125" style="521" customWidth="1"/>
    <col min="521" max="521" width="9" style="521"/>
    <col min="522" max="522" width="18" style="521" customWidth="1"/>
    <col min="523" max="763" width="9" style="521"/>
    <col min="764" max="764" width="17" style="521" customWidth="1"/>
    <col min="765" max="767" width="8.5" style="521" customWidth="1"/>
    <col min="768" max="768" width="17" style="521" customWidth="1"/>
    <col min="769" max="771" width="7.75" style="521" customWidth="1"/>
    <col min="772" max="776" width="8.125" style="521" customWidth="1"/>
    <col min="777" max="777" width="9" style="521"/>
    <col min="778" max="778" width="18" style="521" customWidth="1"/>
    <col min="779" max="1019" width="9" style="521"/>
    <col min="1020" max="1020" width="17" style="521" customWidth="1"/>
    <col min="1021" max="1023" width="8.5" style="521" customWidth="1"/>
    <col min="1024" max="1024" width="17" style="521" customWidth="1"/>
    <col min="1025" max="1027" width="7.75" style="521" customWidth="1"/>
    <col min="1028" max="1032" width="8.125" style="521" customWidth="1"/>
    <col min="1033" max="1033" width="9" style="521"/>
    <col min="1034" max="1034" width="18" style="521" customWidth="1"/>
    <col min="1035" max="1275" width="9" style="521"/>
    <col min="1276" max="1276" width="17" style="521" customWidth="1"/>
    <col min="1277" max="1279" width="8.5" style="521" customWidth="1"/>
    <col min="1280" max="1280" width="17" style="521" customWidth="1"/>
    <col min="1281" max="1283" width="7.75" style="521" customWidth="1"/>
    <col min="1284" max="1288" width="8.125" style="521" customWidth="1"/>
    <col min="1289" max="1289" width="9" style="521"/>
    <col min="1290" max="1290" width="18" style="521" customWidth="1"/>
    <col min="1291" max="1531" width="9" style="521"/>
    <col min="1532" max="1532" width="17" style="521" customWidth="1"/>
    <col min="1533" max="1535" width="8.5" style="521" customWidth="1"/>
    <col min="1536" max="1536" width="17" style="521" customWidth="1"/>
    <col min="1537" max="1539" width="7.75" style="521" customWidth="1"/>
    <col min="1540" max="1544" width="8.125" style="521" customWidth="1"/>
    <col min="1545" max="1545" width="9" style="521"/>
    <col min="1546" max="1546" width="18" style="521" customWidth="1"/>
    <col min="1547" max="1787" width="9" style="521"/>
    <col min="1788" max="1788" width="17" style="521" customWidth="1"/>
    <col min="1789" max="1791" width="8.5" style="521" customWidth="1"/>
    <col min="1792" max="1792" width="17" style="521" customWidth="1"/>
    <col min="1793" max="1795" width="7.75" style="521" customWidth="1"/>
    <col min="1796" max="1800" width="8.125" style="521" customWidth="1"/>
    <col min="1801" max="1801" width="9" style="521"/>
    <col min="1802" max="1802" width="18" style="521" customWidth="1"/>
    <col min="1803" max="2043" width="9" style="521"/>
    <col min="2044" max="2044" width="17" style="521" customWidth="1"/>
    <col min="2045" max="2047" width="8.5" style="521" customWidth="1"/>
    <col min="2048" max="2048" width="17" style="521" customWidth="1"/>
    <col min="2049" max="2051" width="7.75" style="521" customWidth="1"/>
    <col min="2052" max="2056" width="8.125" style="521" customWidth="1"/>
    <col min="2057" max="2057" width="9" style="521"/>
    <col min="2058" max="2058" width="18" style="521" customWidth="1"/>
    <col min="2059" max="2299" width="9" style="521"/>
    <col min="2300" max="2300" width="17" style="521" customWidth="1"/>
    <col min="2301" max="2303" width="8.5" style="521" customWidth="1"/>
    <col min="2304" max="2304" width="17" style="521" customWidth="1"/>
    <col min="2305" max="2307" width="7.75" style="521" customWidth="1"/>
    <col min="2308" max="2312" width="8.125" style="521" customWidth="1"/>
    <col min="2313" max="2313" width="9" style="521"/>
    <col min="2314" max="2314" width="18" style="521" customWidth="1"/>
    <col min="2315" max="2555" width="9" style="521"/>
    <col min="2556" max="2556" width="17" style="521" customWidth="1"/>
    <col min="2557" max="2559" width="8.5" style="521" customWidth="1"/>
    <col min="2560" max="2560" width="17" style="521" customWidth="1"/>
    <col min="2561" max="2563" width="7.75" style="521" customWidth="1"/>
    <col min="2564" max="2568" width="8.125" style="521" customWidth="1"/>
    <col min="2569" max="2569" width="9" style="521"/>
    <col min="2570" max="2570" width="18" style="521" customWidth="1"/>
    <col min="2571" max="2811" width="9" style="521"/>
    <col min="2812" max="2812" width="17" style="521" customWidth="1"/>
    <col min="2813" max="2815" width="8.5" style="521" customWidth="1"/>
    <col min="2816" max="2816" width="17" style="521" customWidth="1"/>
    <col min="2817" max="2819" width="7.75" style="521" customWidth="1"/>
    <col min="2820" max="2824" width="8.125" style="521" customWidth="1"/>
    <col min="2825" max="2825" width="9" style="521"/>
    <col min="2826" max="2826" width="18" style="521" customWidth="1"/>
    <col min="2827" max="3067" width="9" style="521"/>
    <col min="3068" max="3068" width="17" style="521" customWidth="1"/>
    <col min="3069" max="3071" width="8.5" style="521" customWidth="1"/>
    <col min="3072" max="3072" width="17" style="521" customWidth="1"/>
    <col min="3073" max="3075" width="7.75" style="521" customWidth="1"/>
    <col min="3076" max="3080" width="8.125" style="521" customWidth="1"/>
    <col min="3081" max="3081" width="9" style="521"/>
    <col min="3082" max="3082" width="18" style="521" customWidth="1"/>
    <col min="3083" max="3323" width="9" style="521"/>
    <col min="3324" max="3324" width="17" style="521" customWidth="1"/>
    <col min="3325" max="3327" width="8.5" style="521" customWidth="1"/>
    <col min="3328" max="3328" width="17" style="521" customWidth="1"/>
    <col min="3329" max="3331" width="7.75" style="521" customWidth="1"/>
    <col min="3332" max="3336" width="8.125" style="521" customWidth="1"/>
    <col min="3337" max="3337" width="9" style="521"/>
    <col min="3338" max="3338" width="18" style="521" customWidth="1"/>
    <col min="3339" max="3579" width="9" style="521"/>
    <col min="3580" max="3580" width="17" style="521" customWidth="1"/>
    <col min="3581" max="3583" width="8.5" style="521" customWidth="1"/>
    <col min="3584" max="3584" width="17" style="521" customWidth="1"/>
    <col min="3585" max="3587" width="7.75" style="521" customWidth="1"/>
    <col min="3588" max="3592" width="8.125" style="521" customWidth="1"/>
    <col min="3593" max="3593" width="9" style="521"/>
    <col min="3594" max="3594" width="18" style="521" customWidth="1"/>
    <col min="3595" max="3835" width="9" style="521"/>
    <col min="3836" max="3836" width="17" style="521" customWidth="1"/>
    <col min="3837" max="3839" width="8.5" style="521" customWidth="1"/>
    <col min="3840" max="3840" width="17" style="521" customWidth="1"/>
    <col min="3841" max="3843" width="7.75" style="521" customWidth="1"/>
    <col min="3844" max="3848" width="8.125" style="521" customWidth="1"/>
    <col min="3849" max="3849" width="9" style="521"/>
    <col min="3850" max="3850" width="18" style="521" customWidth="1"/>
    <col min="3851" max="4091" width="9" style="521"/>
    <col min="4092" max="4092" width="17" style="521" customWidth="1"/>
    <col min="4093" max="4095" width="8.5" style="521" customWidth="1"/>
    <col min="4096" max="4096" width="17" style="521" customWidth="1"/>
    <col min="4097" max="4099" width="7.75" style="521" customWidth="1"/>
    <col min="4100" max="4104" width="8.125" style="521" customWidth="1"/>
    <col min="4105" max="4105" width="9" style="521"/>
    <col min="4106" max="4106" width="18" style="521" customWidth="1"/>
    <col min="4107" max="4347" width="9" style="521"/>
    <col min="4348" max="4348" width="17" style="521" customWidth="1"/>
    <col min="4349" max="4351" width="8.5" style="521" customWidth="1"/>
    <col min="4352" max="4352" width="17" style="521" customWidth="1"/>
    <col min="4353" max="4355" width="7.75" style="521" customWidth="1"/>
    <col min="4356" max="4360" width="8.125" style="521" customWidth="1"/>
    <col min="4361" max="4361" width="9" style="521"/>
    <col min="4362" max="4362" width="18" style="521" customWidth="1"/>
    <col min="4363" max="4603" width="9" style="521"/>
    <col min="4604" max="4604" width="17" style="521" customWidth="1"/>
    <col min="4605" max="4607" width="8.5" style="521" customWidth="1"/>
    <col min="4608" max="4608" width="17" style="521" customWidth="1"/>
    <col min="4609" max="4611" width="7.75" style="521" customWidth="1"/>
    <col min="4612" max="4616" width="8.125" style="521" customWidth="1"/>
    <col min="4617" max="4617" width="9" style="521"/>
    <col min="4618" max="4618" width="18" style="521" customWidth="1"/>
    <col min="4619" max="4859" width="9" style="521"/>
    <col min="4860" max="4860" width="17" style="521" customWidth="1"/>
    <col min="4861" max="4863" width="8.5" style="521" customWidth="1"/>
    <col min="4864" max="4864" width="17" style="521" customWidth="1"/>
    <col min="4865" max="4867" width="7.75" style="521" customWidth="1"/>
    <col min="4868" max="4872" width="8.125" style="521" customWidth="1"/>
    <col min="4873" max="4873" width="9" style="521"/>
    <col min="4874" max="4874" width="18" style="521" customWidth="1"/>
    <col min="4875" max="5115" width="9" style="521"/>
    <col min="5116" max="5116" width="17" style="521" customWidth="1"/>
    <col min="5117" max="5119" width="8.5" style="521" customWidth="1"/>
    <col min="5120" max="5120" width="17" style="521" customWidth="1"/>
    <col min="5121" max="5123" width="7.75" style="521" customWidth="1"/>
    <col min="5124" max="5128" width="8.125" style="521" customWidth="1"/>
    <col min="5129" max="5129" width="9" style="521"/>
    <col min="5130" max="5130" width="18" style="521" customWidth="1"/>
    <col min="5131" max="5371" width="9" style="521"/>
    <col min="5372" max="5372" width="17" style="521" customWidth="1"/>
    <col min="5373" max="5375" width="8.5" style="521" customWidth="1"/>
    <col min="5376" max="5376" width="17" style="521" customWidth="1"/>
    <col min="5377" max="5379" width="7.75" style="521" customWidth="1"/>
    <col min="5380" max="5384" width="8.125" style="521" customWidth="1"/>
    <col min="5385" max="5385" width="9" style="521"/>
    <col min="5386" max="5386" width="18" style="521" customWidth="1"/>
    <col min="5387" max="5627" width="9" style="521"/>
    <col min="5628" max="5628" width="17" style="521" customWidth="1"/>
    <col min="5629" max="5631" width="8.5" style="521" customWidth="1"/>
    <col min="5632" max="5632" width="17" style="521" customWidth="1"/>
    <col min="5633" max="5635" width="7.75" style="521" customWidth="1"/>
    <col min="5636" max="5640" width="8.125" style="521" customWidth="1"/>
    <col min="5641" max="5641" width="9" style="521"/>
    <col min="5642" max="5642" width="18" style="521" customWidth="1"/>
    <col min="5643" max="5883" width="9" style="521"/>
    <col min="5884" max="5884" width="17" style="521" customWidth="1"/>
    <col min="5885" max="5887" width="8.5" style="521" customWidth="1"/>
    <col min="5888" max="5888" width="17" style="521" customWidth="1"/>
    <col min="5889" max="5891" width="7.75" style="521" customWidth="1"/>
    <col min="5892" max="5896" width="8.125" style="521" customWidth="1"/>
    <col min="5897" max="5897" width="9" style="521"/>
    <col min="5898" max="5898" width="18" style="521" customWidth="1"/>
    <col min="5899" max="6139" width="9" style="521"/>
    <col min="6140" max="6140" width="17" style="521" customWidth="1"/>
    <col min="6141" max="6143" width="8.5" style="521" customWidth="1"/>
    <col min="6144" max="6144" width="17" style="521" customWidth="1"/>
    <col min="6145" max="6147" width="7.75" style="521" customWidth="1"/>
    <col min="6148" max="6152" width="8.125" style="521" customWidth="1"/>
    <col min="6153" max="6153" width="9" style="521"/>
    <col min="6154" max="6154" width="18" style="521" customWidth="1"/>
    <col min="6155" max="6395" width="9" style="521"/>
    <col min="6396" max="6396" width="17" style="521" customWidth="1"/>
    <col min="6397" max="6399" width="8.5" style="521" customWidth="1"/>
    <col min="6400" max="6400" width="17" style="521" customWidth="1"/>
    <col min="6401" max="6403" width="7.75" style="521" customWidth="1"/>
    <col min="6404" max="6408" width="8.125" style="521" customWidth="1"/>
    <col min="6409" max="6409" width="9" style="521"/>
    <col min="6410" max="6410" width="18" style="521" customWidth="1"/>
    <col min="6411" max="6651" width="9" style="521"/>
    <col min="6652" max="6652" width="17" style="521" customWidth="1"/>
    <col min="6653" max="6655" width="8.5" style="521" customWidth="1"/>
    <col min="6656" max="6656" width="17" style="521" customWidth="1"/>
    <col min="6657" max="6659" width="7.75" style="521" customWidth="1"/>
    <col min="6660" max="6664" width="8.125" style="521" customWidth="1"/>
    <col min="6665" max="6665" width="9" style="521"/>
    <col min="6666" max="6666" width="18" style="521" customWidth="1"/>
    <col min="6667" max="6907" width="9" style="521"/>
    <col min="6908" max="6908" width="17" style="521" customWidth="1"/>
    <col min="6909" max="6911" width="8.5" style="521" customWidth="1"/>
    <col min="6912" max="6912" width="17" style="521" customWidth="1"/>
    <col min="6913" max="6915" width="7.75" style="521" customWidth="1"/>
    <col min="6916" max="6920" width="8.125" style="521" customWidth="1"/>
    <col min="6921" max="6921" width="9" style="521"/>
    <col min="6922" max="6922" width="18" style="521" customWidth="1"/>
    <col min="6923" max="7163" width="9" style="521"/>
    <col min="7164" max="7164" width="17" style="521" customWidth="1"/>
    <col min="7165" max="7167" width="8.5" style="521" customWidth="1"/>
    <col min="7168" max="7168" width="17" style="521" customWidth="1"/>
    <col min="7169" max="7171" width="7.75" style="521" customWidth="1"/>
    <col min="7172" max="7176" width="8.125" style="521" customWidth="1"/>
    <col min="7177" max="7177" width="9" style="521"/>
    <col min="7178" max="7178" width="18" style="521" customWidth="1"/>
    <col min="7179" max="7419" width="9" style="521"/>
    <col min="7420" max="7420" width="17" style="521" customWidth="1"/>
    <col min="7421" max="7423" width="8.5" style="521" customWidth="1"/>
    <col min="7424" max="7424" width="17" style="521" customWidth="1"/>
    <col min="7425" max="7427" width="7.75" style="521" customWidth="1"/>
    <col min="7428" max="7432" width="8.125" style="521" customWidth="1"/>
    <col min="7433" max="7433" width="9" style="521"/>
    <col min="7434" max="7434" width="18" style="521" customWidth="1"/>
    <col min="7435" max="7675" width="9" style="521"/>
    <col min="7676" max="7676" width="17" style="521" customWidth="1"/>
    <col min="7677" max="7679" width="8.5" style="521" customWidth="1"/>
    <col min="7680" max="7680" width="17" style="521" customWidth="1"/>
    <col min="7681" max="7683" width="7.75" style="521" customWidth="1"/>
    <col min="7684" max="7688" width="8.125" style="521" customWidth="1"/>
    <col min="7689" max="7689" width="9" style="521"/>
    <col min="7690" max="7690" width="18" style="521" customWidth="1"/>
    <col min="7691" max="7931" width="9" style="521"/>
    <col min="7932" max="7932" width="17" style="521" customWidth="1"/>
    <col min="7933" max="7935" width="8.5" style="521" customWidth="1"/>
    <col min="7936" max="7936" width="17" style="521" customWidth="1"/>
    <col min="7937" max="7939" width="7.75" style="521" customWidth="1"/>
    <col min="7940" max="7944" width="8.125" style="521" customWidth="1"/>
    <col min="7945" max="7945" width="9" style="521"/>
    <col min="7946" max="7946" width="18" style="521" customWidth="1"/>
    <col min="7947" max="8187" width="9" style="521"/>
    <col min="8188" max="8188" width="17" style="521" customWidth="1"/>
    <col min="8189" max="8191" width="8.5" style="521" customWidth="1"/>
    <col min="8192" max="8192" width="17" style="521" customWidth="1"/>
    <col min="8193" max="8195" width="7.75" style="521" customWidth="1"/>
    <col min="8196" max="8200" width="8.125" style="521" customWidth="1"/>
    <col min="8201" max="8201" width="9" style="521"/>
    <col min="8202" max="8202" width="18" style="521" customWidth="1"/>
    <col min="8203" max="8443" width="9" style="521"/>
    <col min="8444" max="8444" width="17" style="521" customWidth="1"/>
    <col min="8445" max="8447" width="8.5" style="521" customWidth="1"/>
    <col min="8448" max="8448" width="17" style="521" customWidth="1"/>
    <col min="8449" max="8451" width="7.75" style="521" customWidth="1"/>
    <col min="8452" max="8456" width="8.125" style="521" customWidth="1"/>
    <col min="8457" max="8457" width="9" style="521"/>
    <col min="8458" max="8458" width="18" style="521" customWidth="1"/>
    <col min="8459" max="8699" width="9" style="521"/>
    <col min="8700" max="8700" width="17" style="521" customWidth="1"/>
    <col min="8701" max="8703" width="8.5" style="521" customWidth="1"/>
    <col min="8704" max="8704" width="17" style="521" customWidth="1"/>
    <col min="8705" max="8707" width="7.75" style="521" customWidth="1"/>
    <col min="8708" max="8712" width="8.125" style="521" customWidth="1"/>
    <col min="8713" max="8713" width="9" style="521"/>
    <col min="8714" max="8714" width="18" style="521" customWidth="1"/>
    <col min="8715" max="8955" width="9" style="521"/>
    <col min="8956" max="8956" width="17" style="521" customWidth="1"/>
    <col min="8957" max="8959" width="8.5" style="521" customWidth="1"/>
    <col min="8960" max="8960" width="17" style="521" customWidth="1"/>
    <col min="8961" max="8963" width="7.75" style="521" customWidth="1"/>
    <col min="8964" max="8968" width="8.125" style="521" customWidth="1"/>
    <col min="8969" max="8969" width="9" style="521"/>
    <col min="8970" max="8970" width="18" style="521" customWidth="1"/>
    <col min="8971" max="9211" width="9" style="521"/>
    <col min="9212" max="9212" width="17" style="521" customWidth="1"/>
    <col min="9213" max="9215" width="8.5" style="521" customWidth="1"/>
    <col min="9216" max="9216" width="17" style="521" customWidth="1"/>
    <col min="9217" max="9219" width="7.75" style="521" customWidth="1"/>
    <col min="9220" max="9224" width="8.125" style="521" customWidth="1"/>
    <col min="9225" max="9225" width="9" style="521"/>
    <col min="9226" max="9226" width="18" style="521" customWidth="1"/>
    <col min="9227" max="9467" width="9" style="521"/>
    <col min="9468" max="9468" width="17" style="521" customWidth="1"/>
    <col min="9469" max="9471" width="8.5" style="521" customWidth="1"/>
    <col min="9472" max="9472" width="17" style="521" customWidth="1"/>
    <col min="9473" max="9475" width="7.75" style="521" customWidth="1"/>
    <col min="9476" max="9480" width="8.125" style="521" customWidth="1"/>
    <col min="9481" max="9481" width="9" style="521"/>
    <col min="9482" max="9482" width="18" style="521" customWidth="1"/>
    <col min="9483" max="9723" width="9" style="521"/>
    <col min="9724" max="9724" width="17" style="521" customWidth="1"/>
    <col min="9725" max="9727" width="8.5" style="521" customWidth="1"/>
    <col min="9728" max="9728" width="17" style="521" customWidth="1"/>
    <col min="9729" max="9731" width="7.75" style="521" customWidth="1"/>
    <col min="9732" max="9736" width="8.125" style="521" customWidth="1"/>
    <col min="9737" max="9737" width="9" style="521"/>
    <col min="9738" max="9738" width="18" style="521" customWidth="1"/>
    <col min="9739" max="9979" width="9" style="521"/>
    <col min="9980" max="9980" width="17" style="521" customWidth="1"/>
    <col min="9981" max="9983" width="8.5" style="521" customWidth="1"/>
    <col min="9984" max="9984" width="17" style="521" customWidth="1"/>
    <col min="9985" max="9987" width="7.75" style="521" customWidth="1"/>
    <col min="9988" max="9992" width="8.125" style="521" customWidth="1"/>
    <col min="9993" max="9993" width="9" style="521"/>
    <col min="9994" max="9994" width="18" style="521" customWidth="1"/>
    <col min="9995" max="10235" width="9" style="521"/>
    <col min="10236" max="10236" width="17" style="521" customWidth="1"/>
    <col min="10237" max="10239" width="8.5" style="521" customWidth="1"/>
    <col min="10240" max="10240" width="17" style="521" customWidth="1"/>
    <col min="10241" max="10243" width="7.75" style="521" customWidth="1"/>
    <col min="10244" max="10248" width="8.125" style="521" customWidth="1"/>
    <col min="10249" max="10249" width="9" style="521"/>
    <col min="10250" max="10250" width="18" style="521" customWidth="1"/>
    <col min="10251" max="10491" width="9" style="521"/>
    <col min="10492" max="10492" width="17" style="521" customWidth="1"/>
    <col min="10493" max="10495" width="8.5" style="521" customWidth="1"/>
    <col min="10496" max="10496" width="17" style="521" customWidth="1"/>
    <col min="10497" max="10499" width="7.75" style="521" customWidth="1"/>
    <col min="10500" max="10504" width="8.125" style="521" customWidth="1"/>
    <col min="10505" max="10505" width="9" style="521"/>
    <col min="10506" max="10506" width="18" style="521" customWidth="1"/>
    <col min="10507" max="10747" width="9" style="521"/>
    <col min="10748" max="10748" width="17" style="521" customWidth="1"/>
    <col min="10749" max="10751" width="8.5" style="521" customWidth="1"/>
    <col min="10752" max="10752" width="17" style="521" customWidth="1"/>
    <col min="10753" max="10755" width="7.75" style="521" customWidth="1"/>
    <col min="10756" max="10760" width="8.125" style="521" customWidth="1"/>
    <col min="10761" max="10761" width="9" style="521"/>
    <col min="10762" max="10762" width="18" style="521" customWidth="1"/>
    <col min="10763" max="11003" width="9" style="521"/>
    <col min="11004" max="11004" width="17" style="521" customWidth="1"/>
    <col min="11005" max="11007" width="8.5" style="521" customWidth="1"/>
    <col min="11008" max="11008" width="17" style="521" customWidth="1"/>
    <col min="11009" max="11011" width="7.75" style="521" customWidth="1"/>
    <col min="11012" max="11016" width="8.125" style="521" customWidth="1"/>
    <col min="11017" max="11017" width="9" style="521"/>
    <col min="11018" max="11018" width="18" style="521" customWidth="1"/>
    <col min="11019" max="11259" width="9" style="521"/>
    <col min="11260" max="11260" width="17" style="521" customWidth="1"/>
    <col min="11261" max="11263" width="8.5" style="521" customWidth="1"/>
    <col min="11264" max="11264" width="17" style="521" customWidth="1"/>
    <col min="11265" max="11267" width="7.75" style="521" customWidth="1"/>
    <col min="11268" max="11272" width="8.125" style="521" customWidth="1"/>
    <col min="11273" max="11273" width="9" style="521"/>
    <col min="11274" max="11274" width="18" style="521" customWidth="1"/>
    <col min="11275" max="11515" width="9" style="521"/>
    <col min="11516" max="11516" width="17" style="521" customWidth="1"/>
    <col min="11517" max="11519" width="8.5" style="521" customWidth="1"/>
    <col min="11520" max="11520" width="17" style="521" customWidth="1"/>
    <col min="11521" max="11523" width="7.75" style="521" customWidth="1"/>
    <col min="11524" max="11528" width="8.125" style="521" customWidth="1"/>
    <col min="11529" max="11529" width="9" style="521"/>
    <col min="11530" max="11530" width="18" style="521" customWidth="1"/>
    <col min="11531" max="11771" width="9" style="521"/>
    <col min="11772" max="11772" width="17" style="521" customWidth="1"/>
    <col min="11773" max="11775" width="8.5" style="521" customWidth="1"/>
    <col min="11776" max="11776" width="17" style="521" customWidth="1"/>
    <col min="11777" max="11779" width="7.75" style="521" customWidth="1"/>
    <col min="11780" max="11784" width="8.125" style="521" customWidth="1"/>
    <col min="11785" max="11785" width="9" style="521"/>
    <col min="11786" max="11786" width="18" style="521" customWidth="1"/>
    <col min="11787" max="12027" width="9" style="521"/>
    <col min="12028" max="12028" width="17" style="521" customWidth="1"/>
    <col min="12029" max="12031" width="8.5" style="521" customWidth="1"/>
    <col min="12032" max="12032" width="17" style="521" customWidth="1"/>
    <col min="12033" max="12035" width="7.75" style="521" customWidth="1"/>
    <col min="12036" max="12040" width="8.125" style="521" customWidth="1"/>
    <col min="12041" max="12041" width="9" style="521"/>
    <col min="12042" max="12042" width="18" style="521" customWidth="1"/>
    <col min="12043" max="12283" width="9" style="521"/>
    <col min="12284" max="12284" width="17" style="521" customWidth="1"/>
    <col min="12285" max="12287" width="8.5" style="521" customWidth="1"/>
    <col min="12288" max="12288" width="17" style="521" customWidth="1"/>
    <col min="12289" max="12291" width="7.75" style="521" customWidth="1"/>
    <col min="12292" max="12296" width="8.125" style="521" customWidth="1"/>
    <col min="12297" max="12297" width="9" style="521"/>
    <col min="12298" max="12298" width="18" style="521" customWidth="1"/>
    <col min="12299" max="12539" width="9" style="521"/>
    <col min="12540" max="12540" width="17" style="521" customWidth="1"/>
    <col min="12541" max="12543" width="8.5" style="521" customWidth="1"/>
    <col min="12544" max="12544" width="17" style="521" customWidth="1"/>
    <col min="12545" max="12547" width="7.75" style="521" customWidth="1"/>
    <col min="12548" max="12552" width="8.125" style="521" customWidth="1"/>
    <col min="12553" max="12553" width="9" style="521"/>
    <col min="12554" max="12554" width="18" style="521" customWidth="1"/>
    <col min="12555" max="12795" width="9" style="521"/>
    <col min="12796" max="12796" width="17" style="521" customWidth="1"/>
    <col min="12797" max="12799" width="8.5" style="521" customWidth="1"/>
    <col min="12800" max="12800" width="17" style="521" customWidth="1"/>
    <col min="12801" max="12803" width="7.75" style="521" customWidth="1"/>
    <col min="12804" max="12808" width="8.125" style="521" customWidth="1"/>
    <col min="12809" max="12809" width="9" style="521"/>
    <col min="12810" max="12810" width="18" style="521" customWidth="1"/>
    <col min="12811" max="13051" width="9" style="521"/>
    <col min="13052" max="13052" width="17" style="521" customWidth="1"/>
    <col min="13053" max="13055" width="8.5" style="521" customWidth="1"/>
    <col min="13056" max="13056" width="17" style="521" customWidth="1"/>
    <col min="13057" max="13059" width="7.75" style="521" customWidth="1"/>
    <col min="13060" max="13064" width="8.125" style="521" customWidth="1"/>
    <col min="13065" max="13065" width="9" style="521"/>
    <col min="13066" max="13066" width="18" style="521" customWidth="1"/>
    <col min="13067" max="13307" width="9" style="521"/>
    <col min="13308" max="13308" width="17" style="521" customWidth="1"/>
    <col min="13309" max="13311" width="8.5" style="521" customWidth="1"/>
    <col min="13312" max="13312" width="17" style="521" customWidth="1"/>
    <col min="13313" max="13315" width="7.75" style="521" customWidth="1"/>
    <col min="13316" max="13320" width="8.125" style="521" customWidth="1"/>
    <col min="13321" max="13321" width="9" style="521"/>
    <col min="13322" max="13322" width="18" style="521" customWidth="1"/>
    <col min="13323" max="13563" width="9" style="521"/>
    <col min="13564" max="13564" width="17" style="521" customWidth="1"/>
    <col min="13565" max="13567" width="8.5" style="521" customWidth="1"/>
    <col min="13568" max="13568" width="17" style="521" customWidth="1"/>
    <col min="13569" max="13571" width="7.75" style="521" customWidth="1"/>
    <col min="13572" max="13576" width="8.125" style="521" customWidth="1"/>
    <col min="13577" max="13577" width="9" style="521"/>
    <col min="13578" max="13578" width="18" style="521" customWidth="1"/>
    <col min="13579" max="13819" width="9" style="521"/>
    <col min="13820" max="13820" width="17" style="521" customWidth="1"/>
    <col min="13821" max="13823" width="8.5" style="521" customWidth="1"/>
    <col min="13824" max="13824" width="17" style="521" customWidth="1"/>
    <col min="13825" max="13827" width="7.75" style="521" customWidth="1"/>
    <col min="13828" max="13832" width="8.125" style="521" customWidth="1"/>
    <col min="13833" max="13833" width="9" style="521"/>
    <col min="13834" max="13834" width="18" style="521" customWidth="1"/>
    <col min="13835" max="14075" width="9" style="521"/>
    <col min="14076" max="14076" width="17" style="521" customWidth="1"/>
    <col min="14077" max="14079" width="8.5" style="521" customWidth="1"/>
    <col min="14080" max="14080" width="17" style="521" customWidth="1"/>
    <col min="14081" max="14083" width="7.75" style="521" customWidth="1"/>
    <col min="14084" max="14088" width="8.125" style="521" customWidth="1"/>
    <col min="14089" max="14089" width="9" style="521"/>
    <col min="14090" max="14090" width="18" style="521" customWidth="1"/>
    <col min="14091" max="14331" width="9" style="521"/>
    <col min="14332" max="14332" width="17" style="521" customWidth="1"/>
    <col min="14333" max="14335" width="8.5" style="521" customWidth="1"/>
    <col min="14336" max="14336" width="17" style="521" customWidth="1"/>
    <col min="14337" max="14339" width="7.75" style="521" customWidth="1"/>
    <col min="14340" max="14344" width="8.125" style="521" customWidth="1"/>
    <col min="14345" max="14345" width="9" style="521"/>
    <col min="14346" max="14346" width="18" style="521" customWidth="1"/>
    <col min="14347" max="14587" width="9" style="521"/>
    <col min="14588" max="14588" width="17" style="521" customWidth="1"/>
    <col min="14589" max="14591" width="8.5" style="521" customWidth="1"/>
    <col min="14592" max="14592" width="17" style="521" customWidth="1"/>
    <col min="14593" max="14595" width="7.75" style="521" customWidth="1"/>
    <col min="14596" max="14600" width="8.125" style="521" customWidth="1"/>
    <col min="14601" max="14601" width="9" style="521"/>
    <col min="14602" max="14602" width="18" style="521" customWidth="1"/>
    <col min="14603" max="14843" width="9" style="521"/>
    <col min="14844" max="14844" width="17" style="521" customWidth="1"/>
    <col min="14845" max="14847" width="8.5" style="521" customWidth="1"/>
    <col min="14848" max="14848" width="17" style="521" customWidth="1"/>
    <col min="14849" max="14851" width="7.75" style="521" customWidth="1"/>
    <col min="14852" max="14856" width="8.125" style="521" customWidth="1"/>
    <col min="14857" max="14857" width="9" style="521"/>
    <col min="14858" max="14858" width="18" style="521" customWidth="1"/>
    <col min="14859" max="15099" width="9" style="521"/>
    <col min="15100" max="15100" width="17" style="521" customWidth="1"/>
    <col min="15101" max="15103" width="8.5" style="521" customWidth="1"/>
    <col min="15104" max="15104" width="17" style="521" customWidth="1"/>
    <col min="15105" max="15107" width="7.75" style="521" customWidth="1"/>
    <col min="15108" max="15112" width="8.125" style="521" customWidth="1"/>
    <col min="15113" max="15113" width="9" style="521"/>
    <col min="15114" max="15114" width="18" style="521" customWidth="1"/>
    <col min="15115" max="15355" width="9" style="521"/>
    <col min="15356" max="15356" width="17" style="521" customWidth="1"/>
    <col min="15357" max="15359" width="8.5" style="521" customWidth="1"/>
    <col min="15360" max="15360" width="17" style="521" customWidth="1"/>
    <col min="15361" max="15363" width="7.75" style="521" customWidth="1"/>
    <col min="15364" max="15368" width="8.125" style="521" customWidth="1"/>
    <col min="15369" max="15369" width="9" style="521"/>
    <col min="15370" max="15370" width="18" style="521" customWidth="1"/>
    <col min="15371" max="15611" width="9" style="521"/>
    <col min="15612" max="15612" width="17" style="521" customWidth="1"/>
    <col min="15613" max="15615" width="8.5" style="521" customWidth="1"/>
    <col min="15616" max="15616" width="17" style="521" customWidth="1"/>
    <col min="15617" max="15619" width="7.75" style="521" customWidth="1"/>
    <col min="15620" max="15624" width="8.125" style="521" customWidth="1"/>
    <col min="15625" max="15625" width="9" style="521"/>
    <col min="15626" max="15626" width="18" style="521" customWidth="1"/>
    <col min="15627" max="15867" width="9" style="521"/>
    <col min="15868" max="15868" width="17" style="521" customWidth="1"/>
    <col min="15869" max="15871" width="8.5" style="521" customWidth="1"/>
    <col min="15872" max="15872" width="17" style="521" customWidth="1"/>
    <col min="15873" max="15875" width="7.75" style="521" customWidth="1"/>
    <col min="15876" max="15880" width="8.125" style="521" customWidth="1"/>
    <col min="15881" max="15881" width="9" style="521"/>
    <col min="15882" max="15882" width="18" style="521" customWidth="1"/>
    <col min="15883" max="16123" width="9" style="521"/>
    <col min="16124" max="16124" width="17" style="521" customWidth="1"/>
    <col min="16125" max="16127" width="8.5" style="521" customWidth="1"/>
    <col min="16128" max="16128" width="17" style="521" customWidth="1"/>
    <col min="16129" max="16131" width="7.75" style="521" customWidth="1"/>
    <col min="16132" max="16136" width="8.125" style="521" customWidth="1"/>
    <col min="16137" max="16137" width="9" style="521"/>
    <col min="16138" max="16138" width="18" style="521" customWidth="1"/>
    <col min="16139" max="16384" width="9" style="521"/>
  </cols>
  <sheetData>
    <row r="1" spans="1:14" ht="37.5" customHeight="1">
      <c r="A1" s="519"/>
      <c r="B1" s="519"/>
      <c r="C1" s="519"/>
      <c r="D1" s="519"/>
      <c r="E1" s="519"/>
      <c r="F1" s="519"/>
      <c r="G1" s="519"/>
      <c r="H1" s="520" t="s">
        <v>809</v>
      </c>
      <c r="I1" s="519"/>
      <c r="J1" s="519"/>
      <c r="K1" s="519"/>
      <c r="L1" s="519"/>
      <c r="M1" s="519"/>
      <c r="N1" s="519"/>
    </row>
    <row r="2" spans="1:14" ht="18.75" customHeight="1">
      <c r="A2" s="522" t="s">
        <v>810</v>
      </c>
      <c r="B2" s="523"/>
      <c r="C2" s="523"/>
      <c r="D2" s="524"/>
      <c r="E2" s="519"/>
      <c r="F2" s="525" t="s">
        <v>811</v>
      </c>
      <c r="G2" s="525"/>
      <c r="H2" s="525"/>
      <c r="I2" s="519"/>
      <c r="J2" s="519"/>
      <c r="K2" s="519"/>
      <c r="L2" s="519"/>
      <c r="M2" s="519"/>
      <c r="N2" s="519"/>
    </row>
    <row r="3" spans="1:14" ht="11.25" customHeight="1">
      <c r="A3" s="523"/>
      <c r="B3" s="523"/>
      <c r="C3" s="523"/>
      <c r="D3" s="523"/>
      <c r="E3" s="519"/>
      <c r="F3" s="526"/>
      <c r="G3" s="526"/>
      <c r="H3" s="526"/>
      <c r="I3" s="527"/>
      <c r="J3" s="519"/>
      <c r="K3" s="519"/>
      <c r="L3" s="519"/>
      <c r="M3" s="519"/>
      <c r="N3" s="519"/>
    </row>
    <row r="4" spans="1:14" ht="17.25" customHeight="1">
      <c r="A4" s="528" t="s">
        <v>812</v>
      </c>
      <c r="B4" s="529" t="s">
        <v>813</v>
      </c>
      <c r="C4" s="530" t="s">
        <v>32</v>
      </c>
      <c r="D4" s="528" t="s">
        <v>33</v>
      </c>
      <c r="E4" s="531" t="s">
        <v>812</v>
      </c>
      <c r="F4" s="529" t="s">
        <v>813</v>
      </c>
      <c r="G4" s="530" t="s">
        <v>32</v>
      </c>
      <c r="H4" s="531" t="s">
        <v>33</v>
      </c>
      <c r="I4" s="532"/>
      <c r="J4" s="533" t="s">
        <v>814</v>
      </c>
      <c r="K4" s="533" t="s">
        <v>813</v>
      </c>
      <c r="L4" s="533" t="s">
        <v>32</v>
      </c>
      <c r="M4" s="533" t="s">
        <v>33</v>
      </c>
      <c r="N4" s="519"/>
    </row>
    <row r="5" spans="1:14" ht="17.25" customHeight="1">
      <c r="A5" s="534" t="s">
        <v>815</v>
      </c>
      <c r="B5" s="535">
        <f>SUM(C5:D5)</f>
        <v>2</v>
      </c>
      <c r="C5" s="524">
        <v>2</v>
      </c>
      <c r="D5" s="536">
        <v>0</v>
      </c>
      <c r="E5" s="522" t="s">
        <v>816</v>
      </c>
      <c r="F5" s="535">
        <f>SUM(G5:H5)</f>
        <v>4</v>
      </c>
      <c r="G5" s="524">
        <v>4</v>
      </c>
      <c r="H5" s="524">
        <v>0</v>
      </c>
      <c r="I5" s="523"/>
      <c r="J5" s="537" t="s">
        <v>817</v>
      </c>
      <c r="K5" s="538">
        <f>L5+M5</f>
        <v>1964</v>
      </c>
      <c r="L5" s="538">
        <f>C13</f>
        <v>1135</v>
      </c>
      <c r="M5" s="538">
        <f>D13</f>
        <v>829</v>
      </c>
      <c r="N5" s="519"/>
    </row>
    <row r="6" spans="1:14" ht="17.25" customHeight="1">
      <c r="A6" s="534" t="s">
        <v>818</v>
      </c>
      <c r="B6" s="535">
        <f>SUM(C6:D6)</f>
        <v>55</v>
      </c>
      <c r="C6" s="524">
        <v>5</v>
      </c>
      <c r="D6" s="524">
        <v>50</v>
      </c>
      <c r="E6" s="539" t="s">
        <v>819</v>
      </c>
      <c r="F6" s="535">
        <f>SUM(G6:H6)</f>
        <v>450</v>
      </c>
      <c r="G6" s="524">
        <v>199</v>
      </c>
      <c r="H6" s="524">
        <v>251</v>
      </c>
      <c r="I6" s="523"/>
      <c r="J6" s="540" t="s">
        <v>820</v>
      </c>
      <c r="K6" s="541">
        <f>L6+M6</f>
        <v>1529</v>
      </c>
      <c r="L6" s="541">
        <f>G13</f>
        <v>952</v>
      </c>
      <c r="M6" s="541">
        <f>H13</f>
        <v>577</v>
      </c>
      <c r="N6" s="519"/>
    </row>
    <row r="7" spans="1:14" ht="17.25" customHeight="1">
      <c r="A7" s="534" t="s">
        <v>821</v>
      </c>
      <c r="B7" s="535">
        <f t="shared" ref="B7:B28" si="0">SUM(C7:D7)</f>
        <v>1</v>
      </c>
      <c r="C7" s="524">
        <v>0</v>
      </c>
      <c r="D7" s="524">
        <v>1</v>
      </c>
      <c r="E7" s="539" t="s">
        <v>822</v>
      </c>
      <c r="F7" s="535">
        <f t="shared" ref="F7:F27" si="1">SUM(G7:H7)</f>
        <v>11</v>
      </c>
      <c r="G7" s="524">
        <v>6</v>
      </c>
      <c r="H7" s="524">
        <v>5</v>
      </c>
      <c r="I7" s="523"/>
      <c r="J7" s="540" t="s">
        <v>823</v>
      </c>
      <c r="K7" s="541">
        <f>L7+M7</f>
        <v>477</v>
      </c>
      <c r="L7" s="541">
        <f>C11</f>
        <v>251</v>
      </c>
      <c r="M7" s="541">
        <f>D11</f>
        <v>226</v>
      </c>
      <c r="N7" s="519"/>
    </row>
    <row r="8" spans="1:14" ht="17.25" customHeight="1">
      <c r="A8" s="534" t="s">
        <v>824</v>
      </c>
      <c r="B8" s="535">
        <f t="shared" si="0"/>
        <v>67</v>
      </c>
      <c r="C8" s="524">
        <v>37</v>
      </c>
      <c r="D8" s="524">
        <v>30</v>
      </c>
      <c r="E8" s="539" t="s">
        <v>825</v>
      </c>
      <c r="F8" s="535">
        <f t="shared" si="1"/>
        <v>227</v>
      </c>
      <c r="G8" s="524">
        <v>192</v>
      </c>
      <c r="H8" s="524">
        <v>35</v>
      </c>
      <c r="I8" s="523"/>
      <c r="J8" s="540" t="s">
        <v>826</v>
      </c>
      <c r="K8" s="541">
        <f>L8+M8</f>
        <v>450</v>
      </c>
      <c r="L8" s="541">
        <f>G6</f>
        <v>199</v>
      </c>
      <c r="M8" s="541">
        <f>H6</f>
        <v>251</v>
      </c>
      <c r="N8" s="519"/>
    </row>
    <row r="9" spans="1:14" ht="17.25" customHeight="1">
      <c r="A9" s="534" t="s">
        <v>827</v>
      </c>
      <c r="B9" s="535">
        <f t="shared" si="0"/>
        <v>399</v>
      </c>
      <c r="C9" s="524">
        <v>192</v>
      </c>
      <c r="D9" s="524">
        <v>207</v>
      </c>
      <c r="E9" s="539" t="s">
        <v>828</v>
      </c>
      <c r="F9" s="535">
        <f t="shared" si="1"/>
        <v>4</v>
      </c>
      <c r="G9" s="524">
        <v>3</v>
      </c>
      <c r="H9" s="524">
        <v>1</v>
      </c>
      <c r="I9" s="523"/>
      <c r="J9" s="540" t="s">
        <v>829</v>
      </c>
      <c r="K9" s="541">
        <f t="shared" ref="K9:K13" si="2">L9+M9</f>
        <v>399</v>
      </c>
      <c r="L9" s="541">
        <f>C9</f>
        <v>192</v>
      </c>
      <c r="M9" s="541">
        <f>D9</f>
        <v>207</v>
      </c>
      <c r="N9" s="519"/>
    </row>
    <row r="10" spans="1:14" ht="17.25" customHeight="1">
      <c r="A10" s="534" t="s">
        <v>830</v>
      </c>
      <c r="B10" s="535">
        <f t="shared" si="0"/>
        <v>236</v>
      </c>
      <c r="C10" s="524">
        <v>114</v>
      </c>
      <c r="D10" s="524">
        <v>122</v>
      </c>
      <c r="E10" s="539" t="s">
        <v>831</v>
      </c>
      <c r="F10" s="535">
        <f t="shared" si="1"/>
        <v>2</v>
      </c>
      <c r="G10" s="524">
        <v>1</v>
      </c>
      <c r="H10" s="524">
        <v>1</v>
      </c>
      <c r="I10" s="524"/>
      <c r="J10" s="540" t="s">
        <v>832</v>
      </c>
      <c r="K10" s="541">
        <f t="shared" si="2"/>
        <v>236</v>
      </c>
      <c r="L10" s="541">
        <f>C10</f>
        <v>114</v>
      </c>
      <c r="M10" s="541">
        <f>D10</f>
        <v>122</v>
      </c>
      <c r="N10" s="519"/>
    </row>
    <row r="11" spans="1:14" ht="17.25" customHeight="1">
      <c r="A11" s="534" t="s">
        <v>833</v>
      </c>
      <c r="B11" s="535">
        <f t="shared" si="0"/>
        <v>477</v>
      </c>
      <c r="C11" s="524">
        <v>251</v>
      </c>
      <c r="D11" s="524">
        <v>226</v>
      </c>
      <c r="E11" s="539" t="s">
        <v>834</v>
      </c>
      <c r="F11" s="535">
        <f t="shared" si="1"/>
        <v>3</v>
      </c>
      <c r="G11" s="524">
        <v>2</v>
      </c>
      <c r="H11" s="524">
        <v>1</v>
      </c>
      <c r="I11" s="524"/>
      <c r="J11" s="540" t="s">
        <v>835</v>
      </c>
      <c r="K11" s="541">
        <f>L11+M11</f>
        <v>227</v>
      </c>
      <c r="L11" s="541">
        <f>G8</f>
        <v>192</v>
      </c>
      <c r="M11" s="541">
        <f>H8</f>
        <v>35</v>
      </c>
      <c r="N11" s="519"/>
    </row>
    <row r="12" spans="1:14" ht="17.25" customHeight="1">
      <c r="A12" s="542" t="s">
        <v>836</v>
      </c>
      <c r="B12" s="535">
        <f t="shared" si="0"/>
        <v>2</v>
      </c>
      <c r="C12" s="524">
        <v>1</v>
      </c>
      <c r="D12" s="524">
        <v>1</v>
      </c>
      <c r="E12" s="539" t="s">
        <v>837</v>
      </c>
      <c r="F12" s="535">
        <f t="shared" si="1"/>
        <v>11</v>
      </c>
      <c r="G12" s="524">
        <v>6</v>
      </c>
      <c r="H12" s="524">
        <v>5</v>
      </c>
      <c r="I12" s="524"/>
      <c r="J12" s="540" t="s">
        <v>838</v>
      </c>
      <c r="K12" s="541">
        <f>L12+M12</f>
        <v>210</v>
      </c>
      <c r="L12" s="541">
        <f>C14</f>
        <v>99</v>
      </c>
      <c r="M12" s="541">
        <f>D14</f>
        <v>111</v>
      </c>
      <c r="N12" s="519"/>
    </row>
    <row r="13" spans="1:14" ht="17.25" customHeight="1">
      <c r="A13" s="542" t="s">
        <v>839</v>
      </c>
      <c r="B13" s="535">
        <f t="shared" si="0"/>
        <v>1964</v>
      </c>
      <c r="C13" s="524">
        <v>1135</v>
      </c>
      <c r="D13" s="524">
        <v>829</v>
      </c>
      <c r="E13" s="539" t="s">
        <v>840</v>
      </c>
      <c r="F13" s="535">
        <f t="shared" si="1"/>
        <v>1529</v>
      </c>
      <c r="G13" s="524">
        <v>952</v>
      </c>
      <c r="H13" s="524">
        <v>577</v>
      </c>
      <c r="I13" s="524"/>
      <c r="J13" s="540" t="s">
        <v>777</v>
      </c>
      <c r="K13" s="541">
        <f t="shared" si="2"/>
        <v>478</v>
      </c>
      <c r="L13" s="541">
        <f>G28-L16</f>
        <v>249</v>
      </c>
      <c r="M13" s="541">
        <f>H28-M16</f>
        <v>229</v>
      </c>
      <c r="N13" s="519"/>
    </row>
    <row r="14" spans="1:14" ht="17.25" customHeight="1">
      <c r="A14" s="542" t="s">
        <v>841</v>
      </c>
      <c r="B14" s="535">
        <f t="shared" si="0"/>
        <v>210</v>
      </c>
      <c r="C14" s="524">
        <v>99</v>
      </c>
      <c r="D14" s="524">
        <v>111</v>
      </c>
      <c r="E14" s="539" t="s">
        <v>842</v>
      </c>
      <c r="F14" s="535">
        <f t="shared" si="1"/>
        <v>5</v>
      </c>
      <c r="G14" s="524">
        <v>5</v>
      </c>
      <c r="H14" s="524">
        <v>0</v>
      </c>
      <c r="I14" s="524"/>
      <c r="J14" s="543" t="s">
        <v>813</v>
      </c>
      <c r="K14" s="544">
        <f>SUM(K5:K13)</f>
        <v>5970</v>
      </c>
      <c r="L14" s="544">
        <f>SUM(L5:L13)</f>
        <v>3383</v>
      </c>
      <c r="M14" s="544">
        <f>SUM(M5:M13)</f>
        <v>2587</v>
      </c>
      <c r="N14" s="519"/>
    </row>
    <row r="15" spans="1:14" ht="17.25" customHeight="1">
      <c r="A15" s="542" t="s">
        <v>843</v>
      </c>
      <c r="B15" s="535">
        <f t="shared" si="0"/>
        <v>2</v>
      </c>
      <c r="C15" s="524">
        <v>2</v>
      </c>
      <c r="D15" s="524">
        <v>0</v>
      </c>
      <c r="E15" s="539" t="s">
        <v>844</v>
      </c>
      <c r="F15" s="535">
        <f t="shared" si="1"/>
        <v>104</v>
      </c>
      <c r="G15" s="524">
        <v>48</v>
      </c>
      <c r="H15" s="524">
        <v>56</v>
      </c>
      <c r="I15" s="524"/>
      <c r="J15" s="519"/>
      <c r="K15" s="519"/>
      <c r="L15" s="519"/>
      <c r="M15" s="519"/>
      <c r="N15" s="519"/>
    </row>
    <row r="16" spans="1:14" ht="17.25" customHeight="1">
      <c r="A16" s="542" t="s">
        <v>845</v>
      </c>
      <c r="B16" s="535">
        <f t="shared" si="0"/>
        <v>6</v>
      </c>
      <c r="C16" s="524">
        <v>5</v>
      </c>
      <c r="D16" s="524">
        <v>1</v>
      </c>
      <c r="E16" s="539" t="s">
        <v>846</v>
      </c>
      <c r="F16" s="535">
        <f t="shared" si="1"/>
        <v>23</v>
      </c>
      <c r="G16" s="524">
        <v>13</v>
      </c>
      <c r="H16" s="524">
        <v>10</v>
      </c>
      <c r="I16" s="524"/>
      <c r="J16" s="519"/>
      <c r="K16" s="519">
        <f>SUM(K5:K12)</f>
        <v>5492</v>
      </c>
      <c r="L16" s="519">
        <f>SUM(L5:L12)</f>
        <v>3134</v>
      </c>
      <c r="M16" s="519">
        <f>SUM(M5:M12)</f>
        <v>2358</v>
      </c>
      <c r="N16" s="519"/>
    </row>
    <row r="17" spans="1:14" ht="17.25" customHeight="1">
      <c r="A17" s="542" t="s">
        <v>847</v>
      </c>
      <c r="B17" s="535">
        <f t="shared" si="0"/>
        <v>40</v>
      </c>
      <c r="C17" s="524">
        <v>28</v>
      </c>
      <c r="D17" s="524">
        <v>12</v>
      </c>
      <c r="E17" s="545" t="s">
        <v>848</v>
      </c>
      <c r="F17" s="535">
        <f t="shared" si="1"/>
        <v>14</v>
      </c>
      <c r="G17" s="527">
        <v>10</v>
      </c>
      <c r="H17" s="527">
        <v>4</v>
      </c>
      <c r="I17" s="524"/>
      <c r="J17" s="519"/>
      <c r="K17" s="519"/>
      <c r="L17" s="519"/>
      <c r="M17" s="519"/>
      <c r="N17" s="519"/>
    </row>
    <row r="18" spans="1:14" ht="17.25" customHeight="1">
      <c r="A18" s="542" t="s">
        <v>849</v>
      </c>
      <c r="B18" s="535">
        <f t="shared" si="0"/>
        <v>15</v>
      </c>
      <c r="C18" s="524">
        <v>8</v>
      </c>
      <c r="D18" s="524">
        <v>7</v>
      </c>
      <c r="E18" s="539" t="s">
        <v>850</v>
      </c>
      <c r="F18" s="535">
        <f t="shared" si="1"/>
        <v>4</v>
      </c>
      <c r="G18" s="524">
        <v>3</v>
      </c>
      <c r="H18" s="524">
        <v>1</v>
      </c>
      <c r="I18" s="524"/>
      <c r="J18" s="519"/>
      <c r="K18" s="519"/>
      <c r="L18" s="519"/>
      <c r="M18" s="519"/>
      <c r="N18" s="519"/>
    </row>
    <row r="19" spans="1:14" ht="17.25" customHeight="1">
      <c r="A19" s="534" t="s">
        <v>851</v>
      </c>
      <c r="B19" s="535">
        <f>SUM(C19:D19)</f>
        <v>1</v>
      </c>
      <c r="C19" s="524">
        <v>1</v>
      </c>
      <c r="D19" s="524">
        <v>0</v>
      </c>
      <c r="E19" s="539" t="s">
        <v>852</v>
      </c>
      <c r="F19" s="535">
        <f t="shared" si="1"/>
        <v>1</v>
      </c>
      <c r="G19" s="524">
        <v>1</v>
      </c>
      <c r="H19" s="524">
        <v>0</v>
      </c>
      <c r="I19" s="524"/>
      <c r="J19" s="519"/>
      <c r="K19" s="519"/>
      <c r="L19" s="519"/>
      <c r="M19" s="519"/>
      <c r="N19" s="519"/>
    </row>
    <row r="20" spans="1:14" ht="17.25" customHeight="1">
      <c r="A20" s="534" t="s">
        <v>853</v>
      </c>
      <c r="B20" s="535">
        <f t="shared" si="0"/>
        <v>28</v>
      </c>
      <c r="C20" s="524">
        <v>14</v>
      </c>
      <c r="D20" s="546">
        <v>14</v>
      </c>
      <c r="E20" s="539" t="s">
        <v>854</v>
      </c>
      <c r="F20" s="535">
        <f t="shared" si="1"/>
        <v>5</v>
      </c>
      <c r="G20" s="524">
        <v>4</v>
      </c>
      <c r="H20" s="524">
        <v>1</v>
      </c>
      <c r="I20" s="523"/>
      <c r="J20" s="519"/>
      <c r="K20" s="519"/>
      <c r="L20" s="519"/>
      <c r="M20" s="519"/>
      <c r="N20" s="519"/>
    </row>
    <row r="21" spans="1:14" ht="17.25" customHeight="1">
      <c r="A21" s="534" t="s">
        <v>855</v>
      </c>
      <c r="B21" s="535">
        <f t="shared" si="0"/>
        <v>1</v>
      </c>
      <c r="C21" s="524">
        <v>0</v>
      </c>
      <c r="D21" s="524">
        <v>1</v>
      </c>
      <c r="E21" s="539" t="s">
        <v>856</v>
      </c>
      <c r="F21" s="535">
        <f t="shared" si="1"/>
        <v>2</v>
      </c>
      <c r="G21" s="524">
        <v>0</v>
      </c>
      <c r="H21" s="524">
        <v>2</v>
      </c>
      <c r="I21" s="523"/>
      <c r="J21" s="532"/>
      <c r="K21" s="532"/>
      <c r="L21" s="532"/>
      <c r="M21" s="532"/>
      <c r="N21" s="519"/>
    </row>
    <row r="22" spans="1:14" ht="17.25" customHeight="1">
      <c r="A22" s="534" t="s">
        <v>857</v>
      </c>
      <c r="B22" s="535">
        <f t="shared" si="0"/>
        <v>12</v>
      </c>
      <c r="C22" s="524">
        <v>7</v>
      </c>
      <c r="D22" s="546">
        <v>5</v>
      </c>
      <c r="E22" s="539" t="s">
        <v>858</v>
      </c>
      <c r="F22" s="535">
        <f t="shared" si="1"/>
        <v>1</v>
      </c>
      <c r="G22" s="524">
        <v>1</v>
      </c>
      <c r="H22" s="524">
        <v>0</v>
      </c>
      <c r="I22" s="523"/>
      <c r="J22" s="523"/>
      <c r="K22" s="523"/>
      <c r="L22" s="523"/>
      <c r="M22" s="523"/>
      <c r="N22" s="519"/>
    </row>
    <row r="23" spans="1:14" ht="17.25" customHeight="1">
      <c r="A23" s="534" t="s">
        <v>859</v>
      </c>
      <c r="B23" s="535">
        <f t="shared" si="0"/>
        <v>2</v>
      </c>
      <c r="C23" s="524">
        <v>2</v>
      </c>
      <c r="D23" s="524">
        <v>0</v>
      </c>
      <c r="E23" s="539" t="s">
        <v>860</v>
      </c>
      <c r="F23" s="535">
        <f t="shared" si="1"/>
        <v>7</v>
      </c>
      <c r="G23" s="524">
        <v>7</v>
      </c>
      <c r="H23" s="524">
        <v>0</v>
      </c>
      <c r="I23" s="523"/>
      <c r="J23" s="523"/>
      <c r="K23" s="523"/>
      <c r="L23" s="523"/>
      <c r="M23" s="523"/>
      <c r="N23" s="519"/>
    </row>
    <row r="24" spans="1:14" ht="17.25" customHeight="1">
      <c r="A24" s="547" t="s">
        <v>861</v>
      </c>
      <c r="B24" s="548">
        <f t="shared" si="0"/>
        <v>2</v>
      </c>
      <c r="C24" s="527">
        <v>2</v>
      </c>
      <c r="D24" s="549">
        <v>0</v>
      </c>
      <c r="E24" s="539" t="s">
        <v>862</v>
      </c>
      <c r="F24" s="535">
        <f t="shared" si="1"/>
        <v>3</v>
      </c>
      <c r="G24" s="524">
        <v>0</v>
      </c>
      <c r="H24" s="524">
        <v>3</v>
      </c>
      <c r="I24" s="523"/>
      <c r="J24" s="523"/>
      <c r="K24" s="523"/>
      <c r="L24" s="523"/>
      <c r="M24" s="523"/>
      <c r="N24" s="519"/>
    </row>
    <row r="25" spans="1:14" ht="17.25" customHeight="1">
      <c r="A25" s="547" t="s">
        <v>863</v>
      </c>
      <c r="B25" s="548">
        <f t="shared" si="0"/>
        <v>11</v>
      </c>
      <c r="C25" s="524">
        <v>11</v>
      </c>
      <c r="D25" s="550">
        <v>0</v>
      </c>
      <c r="E25" s="545" t="s">
        <v>864</v>
      </c>
      <c r="F25" s="535">
        <f t="shared" si="1"/>
        <v>1</v>
      </c>
      <c r="G25" s="524">
        <v>1</v>
      </c>
      <c r="H25" s="524">
        <v>0</v>
      </c>
      <c r="I25" s="523"/>
      <c r="J25" s="523"/>
      <c r="K25" s="523"/>
      <c r="L25" s="523"/>
      <c r="M25" s="523"/>
      <c r="N25" s="519"/>
    </row>
    <row r="26" spans="1:14" ht="17.25" customHeight="1">
      <c r="A26" s="542" t="s">
        <v>865</v>
      </c>
      <c r="B26" s="548">
        <f t="shared" si="0"/>
        <v>1</v>
      </c>
      <c r="C26" s="524">
        <v>1</v>
      </c>
      <c r="D26" s="550">
        <v>0</v>
      </c>
      <c r="E26" s="545" t="s">
        <v>866</v>
      </c>
      <c r="F26" s="535">
        <f t="shared" si="1"/>
        <v>1</v>
      </c>
      <c r="G26" s="524">
        <v>1</v>
      </c>
      <c r="H26" s="524">
        <v>0</v>
      </c>
      <c r="I26" s="523"/>
      <c r="J26" s="523"/>
      <c r="K26" s="523"/>
      <c r="L26" s="523"/>
      <c r="M26" s="523"/>
      <c r="N26" s="519"/>
    </row>
    <row r="27" spans="1:14" ht="17.25" customHeight="1">
      <c r="A27" s="542" t="s">
        <v>867</v>
      </c>
      <c r="B27" s="548">
        <f t="shared" si="0"/>
        <v>17</v>
      </c>
      <c r="C27" s="524">
        <v>6</v>
      </c>
      <c r="D27" s="550">
        <v>11</v>
      </c>
      <c r="E27" s="551" t="s">
        <v>868</v>
      </c>
      <c r="F27" s="519">
        <f t="shared" si="1"/>
        <v>2</v>
      </c>
      <c r="G27" s="519">
        <v>0</v>
      </c>
      <c r="H27" s="519">
        <v>2</v>
      </c>
      <c r="I27" s="523"/>
      <c r="J27" s="523"/>
      <c r="K27" s="523"/>
      <c r="L27" s="523"/>
      <c r="M27" s="523"/>
      <c r="N27" s="519"/>
    </row>
    <row r="28" spans="1:14" ht="17.25" customHeight="1">
      <c r="A28" s="552" t="s">
        <v>869</v>
      </c>
      <c r="B28" s="553">
        <f t="shared" si="0"/>
        <v>5</v>
      </c>
      <c r="C28" s="553">
        <v>1</v>
      </c>
      <c r="D28" s="553">
        <v>4</v>
      </c>
      <c r="E28" s="554" t="s">
        <v>813</v>
      </c>
      <c r="F28" s="555">
        <f>SUM(B5:B28)+SUM(F5:F27)</f>
        <v>5970</v>
      </c>
      <c r="G28" s="556">
        <f>SUM(C5:C28)+SUM(G5:G27)</f>
        <v>3383</v>
      </c>
      <c r="H28" s="556">
        <f>SUM(D5:D28)+SUM(H5:H27)</f>
        <v>2587</v>
      </c>
      <c r="I28" s="523"/>
      <c r="J28" s="523"/>
      <c r="K28" s="523"/>
      <c r="L28" s="523"/>
      <c r="M28" s="523"/>
      <c r="N28" s="519"/>
    </row>
    <row r="29" spans="1:14" ht="17.25" customHeight="1">
      <c r="A29" s="519"/>
      <c r="B29" s="519"/>
      <c r="C29" s="519"/>
      <c r="D29" s="519"/>
      <c r="E29" s="519"/>
      <c r="F29" s="519"/>
      <c r="G29" s="519"/>
      <c r="H29" s="557" t="s">
        <v>870</v>
      </c>
      <c r="I29" s="519"/>
      <c r="J29" s="523"/>
      <c r="K29" s="523"/>
      <c r="L29" s="523"/>
      <c r="M29" s="523"/>
      <c r="N29" s="519"/>
    </row>
    <row r="30" spans="1:14" ht="21" customHeight="1">
      <c r="A30" s="519"/>
      <c r="B30" s="519"/>
      <c r="C30" s="519"/>
      <c r="D30" s="519"/>
      <c r="E30" s="519"/>
      <c r="F30" s="519"/>
      <c r="G30" s="519"/>
      <c r="H30" s="519"/>
      <c r="I30" s="519"/>
      <c r="J30" s="523"/>
      <c r="K30" s="523"/>
      <c r="L30" s="523"/>
      <c r="M30" s="523"/>
      <c r="N30" s="519"/>
    </row>
    <row r="31" spans="1:14" ht="21" customHeight="1">
      <c r="J31" s="523"/>
      <c r="K31" s="519"/>
      <c r="L31" s="519"/>
      <c r="M31" s="519"/>
    </row>
    <row r="32" spans="1:14">
      <c r="A32" s="558"/>
      <c r="B32" s="558"/>
      <c r="C32" s="558"/>
      <c r="D32" s="558"/>
      <c r="J32" s="519"/>
      <c r="K32" s="519"/>
      <c r="L32" s="519"/>
      <c r="M32" s="519"/>
    </row>
    <row r="33" spans="1:13">
      <c r="A33" s="558"/>
      <c r="B33" s="558"/>
      <c r="C33" s="558"/>
      <c r="D33" s="558"/>
      <c r="J33" s="519"/>
      <c r="K33" s="519"/>
      <c r="L33" s="519"/>
      <c r="M33" s="519"/>
    </row>
  </sheetData>
  <mergeCells count="1">
    <mergeCell ref="F2:H3"/>
  </mergeCells>
  <phoneticPr fontId="3"/>
  <conditionalFormatting sqref="C6:D28 G6:H24">
    <cfRule type="containsBlanks" dxfId="4" priority="5">
      <formula>LEN(TRIM(C6))=0</formula>
    </cfRule>
  </conditionalFormatting>
  <conditionalFormatting sqref="G25:H25">
    <cfRule type="containsBlanks" dxfId="3" priority="4">
      <formula>LEN(TRIM(G25))=0</formula>
    </cfRule>
  </conditionalFormatting>
  <conditionalFormatting sqref="G26:H26">
    <cfRule type="containsBlanks" dxfId="2" priority="3">
      <formula>LEN(TRIM(G26))=0</formula>
    </cfRule>
  </conditionalFormatting>
  <conditionalFormatting sqref="G5:H5">
    <cfRule type="containsBlanks" dxfId="1" priority="2">
      <formula>LEN(TRIM(G5))=0</formula>
    </cfRule>
  </conditionalFormatting>
  <conditionalFormatting sqref="C5:D5">
    <cfRule type="containsBlanks" dxfId="0" priority="1">
      <formula>LEN(TRIM(C5))=0</formula>
    </cfRule>
  </conditionalFormatting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76BBD-A5EB-41CB-9D05-86AE6AFD7A5B}">
  <dimension ref="A1:F33"/>
  <sheetViews>
    <sheetView showGridLines="0" view="pageBreakPreview" zoomScaleNormal="100" zoomScaleSheetLayoutView="100" workbookViewId="0">
      <pane ySplit="6" topLeftCell="A7" activePane="bottomLeft" state="frozen"/>
      <selection activeCell="Q1" sqref="Q1"/>
      <selection pane="bottomLeft"/>
    </sheetView>
  </sheetViews>
  <sheetFormatPr defaultRowHeight="13.5"/>
  <cols>
    <col min="1" max="1" width="9.125" style="561" customWidth="1"/>
    <col min="2" max="5" width="17.375" style="561" customWidth="1"/>
    <col min="6" max="256" width="9" style="561"/>
    <col min="257" max="257" width="9.125" style="561" customWidth="1"/>
    <col min="258" max="261" width="17.375" style="561" customWidth="1"/>
    <col min="262" max="512" width="9" style="561"/>
    <col min="513" max="513" width="9.125" style="561" customWidth="1"/>
    <col min="514" max="517" width="17.375" style="561" customWidth="1"/>
    <col min="518" max="768" width="9" style="561"/>
    <col min="769" max="769" width="9.125" style="561" customWidth="1"/>
    <col min="770" max="773" width="17.375" style="561" customWidth="1"/>
    <col min="774" max="1024" width="9" style="561"/>
    <col min="1025" max="1025" width="9.125" style="561" customWidth="1"/>
    <col min="1026" max="1029" width="17.375" style="561" customWidth="1"/>
    <col min="1030" max="1280" width="9" style="561"/>
    <col min="1281" max="1281" width="9.125" style="561" customWidth="1"/>
    <col min="1282" max="1285" width="17.375" style="561" customWidth="1"/>
    <col min="1286" max="1536" width="9" style="561"/>
    <col min="1537" max="1537" width="9.125" style="561" customWidth="1"/>
    <col min="1538" max="1541" width="17.375" style="561" customWidth="1"/>
    <col min="1542" max="1792" width="9" style="561"/>
    <col min="1793" max="1793" width="9.125" style="561" customWidth="1"/>
    <col min="1794" max="1797" width="17.375" style="561" customWidth="1"/>
    <col min="1798" max="2048" width="9" style="561"/>
    <col min="2049" max="2049" width="9.125" style="561" customWidth="1"/>
    <col min="2050" max="2053" width="17.375" style="561" customWidth="1"/>
    <col min="2054" max="2304" width="9" style="561"/>
    <col min="2305" max="2305" width="9.125" style="561" customWidth="1"/>
    <col min="2306" max="2309" width="17.375" style="561" customWidth="1"/>
    <col min="2310" max="2560" width="9" style="561"/>
    <col min="2561" max="2561" width="9.125" style="561" customWidth="1"/>
    <col min="2562" max="2565" width="17.375" style="561" customWidth="1"/>
    <col min="2566" max="2816" width="9" style="561"/>
    <col min="2817" max="2817" width="9.125" style="561" customWidth="1"/>
    <col min="2818" max="2821" width="17.375" style="561" customWidth="1"/>
    <col min="2822" max="3072" width="9" style="561"/>
    <col min="3073" max="3073" width="9.125" style="561" customWidth="1"/>
    <col min="3074" max="3077" width="17.375" style="561" customWidth="1"/>
    <col min="3078" max="3328" width="9" style="561"/>
    <col min="3329" max="3329" width="9.125" style="561" customWidth="1"/>
    <col min="3330" max="3333" width="17.375" style="561" customWidth="1"/>
    <col min="3334" max="3584" width="9" style="561"/>
    <col min="3585" max="3585" width="9.125" style="561" customWidth="1"/>
    <col min="3586" max="3589" width="17.375" style="561" customWidth="1"/>
    <col min="3590" max="3840" width="9" style="561"/>
    <col min="3841" max="3841" width="9.125" style="561" customWidth="1"/>
    <col min="3842" max="3845" width="17.375" style="561" customWidth="1"/>
    <col min="3846" max="4096" width="9" style="561"/>
    <col min="4097" max="4097" width="9.125" style="561" customWidth="1"/>
    <col min="4098" max="4101" width="17.375" style="561" customWidth="1"/>
    <col min="4102" max="4352" width="9" style="561"/>
    <col min="4353" max="4353" width="9.125" style="561" customWidth="1"/>
    <col min="4354" max="4357" width="17.375" style="561" customWidth="1"/>
    <col min="4358" max="4608" width="9" style="561"/>
    <col min="4609" max="4609" width="9.125" style="561" customWidth="1"/>
    <col min="4610" max="4613" width="17.375" style="561" customWidth="1"/>
    <col min="4614" max="4864" width="9" style="561"/>
    <col min="4865" max="4865" width="9.125" style="561" customWidth="1"/>
    <col min="4866" max="4869" width="17.375" style="561" customWidth="1"/>
    <col min="4870" max="5120" width="9" style="561"/>
    <col min="5121" max="5121" width="9.125" style="561" customWidth="1"/>
    <col min="5122" max="5125" width="17.375" style="561" customWidth="1"/>
    <col min="5126" max="5376" width="9" style="561"/>
    <col min="5377" max="5377" width="9.125" style="561" customWidth="1"/>
    <col min="5378" max="5381" width="17.375" style="561" customWidth="1"/>
    <col min="5382" max="5632" width="9" style="561"/>
    <col min="5633" max="5633" width="9.125" style="561" customWidth="1"/>
    <col min="5634" max="5637" width="17.375" style="561" customWidth="1"/>
    <col min="5638" max="5888" width="9" style="561"/>
    <col min="5889" max="5889" width="9.125" style="561" customWidth="1"/>
    <col min="5890" max="5893" width="17.375" style="561" customWidth="1"/>
    <col min="5894" max="6144" width="9" style="561"/>
    <col min="6145" max="6145" width="9.125" style="561" customWidth="1"/>
    <col min="6146" max="6149" width="17.375" style="561" customWidth="1"/>
    <col min="6150" max="6400" width="9" style="561"/>
    <col min="6401" max="6401" width="9.125" style="561" customWidth="1"/>
    <col min="6402" max="6405" width="17.375" style="561" customWidth="1"/>
    <col min="6406" max="6656" width="9" style="561"/>
    <col min="6657" max="6657" width="9.125" style="561" customWidth="1"/>
    <col min="6658" max="6661" width="17.375" style="561" customWidth="1"/>
    <col min="6662" max="6912" width="9" style="561"/>
    <col min="6913" max="6913" width="9.125" style="561" customWidth="1"/>
    <col min="6914" max="6917" width="17.375" style="561" customWidth="1"/>
    <col min="6918" max="7168" width="9" style="561"/>
    <col min="7169" max="7169" width="9.125" style="561" customWidth="1"/>
    <col min="7170" max="7173" width="17.375" style="561" customWidth="1"/>
    <col min="7174" max="7424" width="9" style="561"/>
    <col min="7425" max="7425" width="9.125" style="561" customWidth="1"/>
    <col min="7426" max="7429" width="17.375" style="561" customWidth="1"/>
    <col min="7430" max="7680" width="9" style="561"/>
    <col min="7681" max="7681" width="9.125" style="561" customWidth="1"/>
    <col min="7682" max="7685" width="17.375" style="561" customWidth="1"/>
    <col min="7686" max="7936" width="9" style="561"/>
    <col min="7937" max="7937" width="9.125" style="561" customWidth="1"/>
    <col min="7938" max="7941" width="17.375" style="561" customWidth="1"/>
    <col min="7942" max="8192" width="9" style="561"/>
    <col min="8193" max="8193" width="9.125" style="561" customWidth="1"/>
    <col min="8194" max="8197" width="17.375" style="561" customWidth="1"/>
    <col min="8198" max="8448" width="9" style="561"/>
    <col min="8449" max="8449" width="9.125" style="561" customWidth="1"/>
    <col min="8450" max="8453" width="17.375" style="561" customWidth="1"/>
    <col min="8454" max="8704" width="9" style="561"/>
    <col min="8705" max="8705" width="9.125" style="561" customWidth="1"/>
    <col min="8706" max="8709" width="17.375" style="561" customWidth="1"/>
    <col min="8710" max="8960" width="9" style="561"/>
    <col min="8961" max="8961" width="9.125" style="561" customWidth="1"/>
    <col min="8962" max="8965" width="17.375" style="561" customWidth="1"/>
    <col min="8966" max="9216" width="9" style="561"/>
    <col min="9217" max="9217" width="9.125" style="561" customWidth="1"/>
    <col min="9218" max="9221" width="17.375" style="561" customWidth="1"/>
    <col min="9222" max="9472" width="9" style="561"/>
    <col min="9473" max="9473" width="9.125" style="561" customWidth="1"/>
    <col min="9474" max="9477" width="17.375" style="561" customWidth="1"/>
    <col min="9478" max="9728" width="9" style="561"/>
    <col min="9729" max="9729" width="9.125" style="561" customWidth="1"/>
    <col min="9730" max="9733" width="17.375" style="561" customWidth="1"/>
    <col min="9734" max="9984" width="9" style="561"/>
    <col min="9985" max="9985" width="9.125" style="561" customWidth="1"/>
    <col min="9986" max="9989" width="17.375" style="561" customWidth="1"/>
    <col min="9990" max="10240" width="9" style="561"/>
    <col min="10241" max="10241" width="9.125" style="561" customWidth="1"/>
    <col min="10242" max="10245" width="17.375" style="561" customWidth="1"/>
    <col min="10246" max="10496" width="9" style="561"/>
    <col min="10497" max="10497" width="9.125" style="561" customWidth="1"/>
    <col min="10498" max="10501" width="17.375" style="561" customWidth="1"/>
    <col min="10502" max="10752" width="9" style="561"/>
    <col min="10753" max="10753" width="9.125" style="561" customWidth="1"/>
    <col min="10754" max="10757" width="17.375" style="561" customWidth="1"/>
    <col min="10758" max="11008" width="9" style="561"/>
    <col min="11009" max="11009" width="9.125" style="561" customWidth="1"/>
    <col min="11010" max="11013" width="17.375" style="561" customWidth="1"/>
    <col min="11014" max="11264" width="9" style="561"/>
    <col min="11265" max="11265" width="9.125" style="561" customWidth="1"/>
    <col min="11266" max="11269" width="17.375" style="561" customWidth="1"/>
    <col min="11270" max="11520" width="9" style="561"/>
    <col min="11521" max="11521" width="9.125" style="561" customWidth="1"/>
    <col min="11522" max="11525" width="17.375" style="561" customWidth="1"/>
    <col min="11526" max="11776" width="9" style="561"/>
    <col min="11777" max="11777" width="9.125" style="561" customWidth="1"/>
    <col min="11778" max="11781" width="17.375" style="561" customWidth="1"/>
    <col min="11782" max="12032" width="9" style="561"/>
    <col min="12033" max="12033" width="9.125" style="561" customWidth="1"/>
    <col min="12034" max="12037" width="17.375" style="561" customWidth="1"/>
    <col min="12038" max="12288" width="9" style="561"/>
    <col min="12289" max="12289" width="9.125" style="561" customWidth="1"/>
    <col min="12290" max="12293" width="17.375" style="561" customWidth="1"/>
    <col min="12294" max="12544" width="9" style="561"/>
    <col min="12545" max="12545" width="9.125" style="561" customWidth="1"/>
    <col min="12546" max="12549" width="17.375" style="561" customWidth="1"/>
    <col min="12550" max="12800" width="9" style="561"/>
    <col min="12801" max="12801" width="9.125" style="561" customWidth="1"/>
    <col min="12802" max="12805" width="17.375" style="561" customWidth="1"/>
    <col min="12806" max="13056" width="9" style="561"/>
    <col min="13057" max="13057" width="9.125" style="561" customWidth="1"/>
    <col min="13058" max="13061" width="17.375" style="561" customWidth="1"/>
    <col min="13062" max="13312" width="9" style="561"/>
    <col min="13313" max="13313" width="9.125" style="561" customWidth="1"/>
    <col min="13314" max="13317" width="17.375" style="561" customWidth="1"/>
    <col min="13318" max="13568" width="9" style="561"/>
    <col min="13569" max="13569" width="9.125" style="561" customWidth="1"/>
    <col min="13570" max="13573" width="17.375" style="561" customWidth="1"/>
    <col min="13574" max="13824" width="9" style="561"/>
    <col min="13825" max="13825" width="9.125" style="561" customWidth="1"/>
    <col min="13826" max="13829" width="17.375" style="561" customWidth="1"/>
    <col min="13830" max="14080" width="9" style="561"/>
    <col min="14081" max="14081" width="9.125" style="561" customWidth="1"/>
    <col min="14082" max="14085" width="17.375" style="561" customWidth="1"/>
    <col min="14086" max="14336" width="9" style="561"/>
    <col min="14337" max="14337" width="9.125" style="561" customWidth="1"/>
    <col min="14338" max="14341" width="17.375" style="561" customWidth="1"/>
    <col min="14342" max="14592" width="9" style="561"/>
    <col min="14593" max="14593" width="9.125" style="561" customWidth="1"/>
    <col min="14594" max="14597" width="17.375" style="561" customWidth="1"/>
    <col min="14598" max="14848" width="9" style="561"/>
    <col min="14849" max="14849" width="9.125" style="561" customWidth="1"/>
    <col min="14850" max="14853" width="17.375" style="561" customWidth="1"/>
    <col min="14854" max="15104" width="9" style="561"/>
    <col min="15105" max="15105" width="9.125" style="561" customWidth="1"/>
    <col min="15106" max="15109" width="17.375" style="561" customWidth="1"/>
    <col min="15110" max="15360" width="9" style="561"/>
    <col min="15361" max="15361" width="9.125" style="561" customWidth="1"/>
    <col min="15362" max="15365" width="17.375" style="561" customWidth="1"/>
    <col min="15366" max="15616" width="9" style="561"/>
    <col min="15617" max="15617" width="9.125" style="561" customWidth="1"/>
    <col min="15618" max="15621" width="17.375" style="561" customWidth="1"/>
    <col min="15622" max="15872" width="9" style="561"/>
    <col min="15873" max="15873" width="9.125" style="561" customWidth="1"/>
    <col min="15874" max="15877" width="17.375" style="561" customWidth="1"/>
    <col min="15878" max="16128" width="9" style="561"/>
    <col min="16129" max="16129" width="9.125" style="561" customWidth="1"/>
    <col min="16130" max="16133" width="17.375" style="561" customWidth="1"/>
    <col min="16134" max="16384" width="9" style="561"/>
  </cols>
  <sheetData>
    <row r="1" spans="1:6" ht="37.5" customHeight="1">
      <c r="A1" s="559" t="s">
        <v>871</v>
      </c>
      <c r="B1" s="560"/>
      <c r="C1" s="560"/>
      <c r="D1" s="560"/>
      <c r="E1" s="560"/>
      <c r="F1" s="560"/>
    </row>
    <row r="2" spans="1:6" ht="18.75" customHeight="1">
      <c r="A2" s="562" t="s">
        <v>872</v>
      </c>
      <c r="B2" s="560"/>
      <c r="C2" s="563"/>
      <c r="D2" s="564"/>
      <c r="E2" s="565"/>
      <c r="F2" s="566"/>
    </row>
    <row r="3" spans="1:6" ht="11.25" customHeight="1">
      <c r="A3" s="560"/>
      <c r="B3" s="566"/>
      <c r="C3" s="567"/>
      <c r="D3" s="568"/>
      <c r="E3" s="569"/>
      <c r="F3" s="566"/>
    </row>
    <row r="4" spans="1:6" ht="19.5" customHeight="1">
      <c r="A4" s="570"/>
      <c r="B4" s="571" t="s">
        <v>873</v>
      </c>
      <c r="C4" s="572" t="s">
        <v>874</v>
      </c>
      <c r="D4" s="573" t="s">
        <v>875</v>
      </c>
      <c r="E4" s="574" t="s">
        <v>876</v>
      </c>
      <c r="F4" s="566"/>
    </row>
    <row r="5" spans="1:6" ht="14.25">
      <c r="A5" s="575"/>
      <c r="B5" s="576"/>
      <c r="C5" s="577"/>
      <c r="D5" s="578" t="s">
        <v>877</v>
      </c>
      <c r="E5" s="579" t="s">
        <v>878</v>
      </c>
      <c r="F5" s="566"/>
    </row>
    <row r="6" spans="1:6">
      <c r="A6" s="580"/>
      <c r="B6" s="581"/>
      <c r="C6" s="582" t="s">
        <v>879</v>
      </c>
      <c r="D6" s="583" t="s">
        <v>880</v>
      </c>
      <c r="E6" s="584" t="s">
        <v>881</v>
      </c>
      <c r="F6" s="585"/>
    </row>
    <row r="7" spans="1:6" ht="32.25" customHeight="1">
      <c r="A7" s="575" t="s">
        <v>882</v>
      </c>
      <c r="B7" s="586" t="s">
        <v>883</v>
      </c>
      <c r="C7" s="587">
        <v>60242</v>
      </c>
      <c r="D7" s="588">
        <v>195.26</v>
      </c>
      <c r="E7" s="589">
        <v>308.5</v>
      </c>
      <c r="F7" s="585"/>
    </row>
    <row r="8" spans="1:6" ht="32.25" customHeight="1">
      <c r="A8" s="580"/>
      <c r="B8" s="590" t="s">
        <v>884</v>
      </c>
      <c r="C8" s="591">
        <v>23763</v>
      </c>
      <c r="D8" s="592">
        <v>4</v>
      </c>
      <c r="E8" s="593">
        <v>5940.8</v>
      </c>
      <c r="F8" s="585"/>
    </row>
    <row r="9" spans="1:6" ht="32.25" customHeight="1">
      <c r="A9" s="594">
        <v>7</v>
      </c>
      <c r="B9" s="586" t="s">
        <v>883</v>
      </c>
      <c r="C9" s="587">
        <v>60986</v>
      </c>
      <c r="D9" s="588">
        <v>195.26</v>
      </c>
      <c r="E9" s="589">
        <v>312.3</v>
      </c>
      <c r="F9" s="585"/>
    </row>
    <row r="10" spans="1:6" ht="32.25" customHeight="1">
      <c r="A10" s="595"/>
      <c r="B10" s="590" t="s">
        <v>884</v>
      </c>
      <c r="C10" s="591">
        <v>23266</v>
      </c>
      <c r="D10" s="592">
        <v>4.2</v>
      </c>
      <c r="E10" s="593">
        <v>5606.3</v>
      </c>
      <c r="F10" s="585"/>
    </row>
    <row r="11" spans="1:6" ht="32.25" customHeight="1">
      <c r="A11" s="594">
        <v>12</v>
      </c>
      <c r="B11" s="586" t="s">
        <v>883</v>
      </c>
      <c r="C11" s="596">
        <v>61493</v>
      </c>
      <c r="D11" s="597">
        <v>195.26</v>
      </c>
      <c r="E11" s="598">
        <v>314.89999999999998</v>
      </c>
      <c r="F11" s="566"/>
    </row>
    <row r="12" spans="1:6" ht="32.25" customHeight="1">
      <c r="A12" s="595"/>
      <c r="B12" s="590" t="s">
        <v>884</v>
      </c>
      <c r="C12" s="599">
        <v>22615</v>
      </c>
      <c r="D12" s="600">
        <v>4.22</v>
      </c>
      <c r="E12" s="601">
        <v>5359</v>
      </c>
      <c r="F12" s="566"/>
    </row>
    <row r="13" spans="1:6" ht="32.25" customHeight="1">
      <c r="A13" s="594">
        <v>17</v>
      </c>
      <c r="B13" s="602" t="s">
        <v>885</v>
      </c>
      <c r="C13" s="603">
        <v>100623</v>
      </c>
      <c r="D13" s="604">
        <v>558.16999999999996</v>
      </c>
      <c r="E13" s="605">
        <v>180.3</v>
      </c>
      <c r="F13" s="566"/>
    </row>
    <row r="14" spans="1:6" ht="32.25" customHeight="1">
      <c r="A14" s="595"/>
      <c r="B14" s="590" t="s">
        <v>886</v>
      </c>
      <c r="C14" s="606">
        <v>20818</v>
      </c>
      <c r="D14" s="607">
        <v>4.1900000000000004</v>
      </c>
      <c r="E14" s="608">
        <v>4968.5</v>
      </c>
      <c r="F14" s="609"/>
    </row>
    <row r="15" spans="1:6" ht="32.25" customHeight="1">
      <c r="A15" s="594">
        <v>22</v>
      </c>
      <c r="B15" s="610" t="s">
        <v>885</v>
      </c>
      <c r="C15" s="603">
        <v>97207</v>
      </c>
      <c r="D15" s="597">
        <v>558.16999999999996</v>
      </c>
      <c r="E15" s="598">
        <v>174.2</v>
      </c>
      <c r="F15" s="609"/>
    </row>
    <row r="16" spans="1:6" ht="32.25" customHeight="1">
      <c r="A16" s="595"/>
      <c r="B16" s="590" t="s">
        <v>886</v>
      </c>
      <c r="C16" s="606">
        <v>20612</v>
      </c>
      <c r="D16" s="607">
        <v>4.42</v>
      </c>
      <c r="E16" s="608">
        <v>4663.3</v>
      </c>
      <c r="F16" s="609"/>
    </row>
    <row r="17" spans="1:6" ht="32.25" customHeight="1">
      <c r="A17" s="594">
        <v>27</v>
      </c>
      <c r="B17" s="610" t="s">
        <v>885</v>
      </c>
      <c r="C17" s="603">
        <v>90581</v>
      </c>
      <c r="D17" s="597">
        <v>558.23</v>
      </c>
      <c r="E17" s="598">
        <v>162.30000000000001</v>
      </c>
      <c r="F17" s="609"/>
    </row>
    <row r="18" spans="1:6" ht="32.25" customHeight="1">
      <c r="A18" s="595"/>
      <c r="B18" s="590" t="s">
        <v>886</v>
      </c>
      <c r="C18" s="606">
        <v>18913</v>
      </c>
      <c r="D18" s="607">
        <v>4.55</v>
      </c>
      <c r="E18" s="608">
        <v>4156.7</v>
      </c>
      <c r="F18" s="609"/>
    </row>
    <row r="19" spans="1:6" ht="32.25" customHeight="1">
      <c r="A19" s="594" t="s">
        <v>97</v>
      </c>
      <c r="B19" s="610" t="s">
        <v>885</v>
      </c>
      <c r="C19" s="603">
        <v>88766</v>
      </c>
      <c r="D19" s="597">
        <v>558.23</v>
      </c>
      <c r="E19" s="598">
        <v>159</v>
      </c>
      <c r="F19" s="611"/>
    </row>
    <row r="20" spans="1:6" ht="32.25" customHeight="1">
      <c r="A20" s="612"/>
      <c r="B20" s="613" t="s">
        <v>886</v>
      </c>
      <c r="C20" s="614">
        <v>21409</v>
      </c>
      <c r="D20" s="615">
        <v>5.17</v>
      </c>
      <c r="E20" s="616">
        <v>4141</v>
      </c>
      <c r="F20" s="611"/>
    </row>
    <row r="21" spans="1:6" ht="15" customHeight="1">
      <c r="A21" s="560"/>
      <c r="B21" s="611"/>
      <c r="C21" s="611"/>
      <c r="D21" s="611"/>
      <c r="E21" s="617" t="s">
        <v>524</v>
      </c>
      <c r="F21" s="611"/>
    </row>
    <row r="22" spans="1:6">
      <c r="A22" s="560"/>
      <c r="B22" s="611"/>
      <c r="C22" s="611"/>
      <c r="D22" s="611"/>
      <c r="E22" s="618"/>
      <c r="F22" s="611"/>
    </row>
    <row r="23" spans="1:6">
      <c r="A23" s="560"/>
      <c r="B23" s="611"/>
      <c r="C23" s="611"/>
      <c r="D23" s="611"/>
      <c r="E23" s="619"/>
      <c r="F23" s="611"/>
    </row>
    <row r="24" spans="1:6">
      <c r="A24" s="560"/>
      <c r="B24" s="611"/>
      <c r="C24" s="611"/>
      <c r="D24" s="611"/>
      <c r="E24" s="611"/>
      <c r="F24" s="611"/>
    </row>
    <row r="25" spans="1:6">
      <c r="A25" s="560"/>
      <c r="B25" s="611"/>
      <c r="C25" s="611"/>
      <c r="D25" s="611"/>
      <c r="E25" s="611"/>
      <c r="F25" s="611"/>
    </row>
    <row r="26" spans="1:6">
      <c r="A26" s="560"/>
      <c r="B26" s="611"/>
      <c r="C26" s="611"/>
      <c r="D26" s="611"/>
      <c r="E26" s="611"/>
      <c r="F26" s="611"/>
    </row>
    <row r="27" spans="1:6">
      <c r="A27" s="560"/>
      <c r="B27" s="611"/>
      <c r="C27" s="611"/>
      <c r="D27" s="611"/>
      <c r="E27" s="611"/>
      <c r="F27" s="611"/>
    </row>
    <row r="28" spans="1:6">
      <c r="A28" s="560"/>
      <c r="B28" s="611"/>
      <c r="C28" s="611"/>
      <c r="D28" s="611"/>
      <c r="E28" s="611"/>
      <c r="F28" s="611"/>
    </row>
    <row r="29" spans="1:6">
      <c r="A29" s="560"/>
      <c r="B29" s="611"/>
      <c r="C29" s="611"/>
      <c r="D29" s="611"/>
      <c r="E29" s="611"/>
      <c r="F29" s="611"/>
    </row>
    <row r="30" spans="1:6">
      <c r="A30" s="560"/>
      <c r="B30" s="611"/>
      <c r="C30" s="611"/>
      <c r="D30" s="611"/>
      <c r="E30" s="611"/>
      <c r="F30" s="611"/>
    </row>
    <row r="31" spans="1:6">
      <c r="A31" s="560"/>
      <c r="B31" s="611"/>
      <c r="C31" s="611"/>
      <c r="D31" s="611"/>
      <c r="E31" s="611"/>
      <c r="F31" s="611"/>
    </row>
    <row r="32" spans="1:6">
      <c r="A32" s="560"/>
      <c r="B32" s="611"/>
      <c r="C32" s="611"/>
      <c r="D32" s="611"/>
      <c r="E32" s="611"/>
      <c r="F32" s="611"/>
    </row>
    <row r="33" spans="1:6">
      <c r="A33" s="560"/>
      <c r="B33" s="611"/>
      <c r="C33" s="611"/>
      <c r="D33" s="611"/>
      <c r="E33" s="560"/>
      <c r="F33" s="560"/>
    </row>
  </sheetData>
  <mergeCells count="9">
    <mergeCell ref="A15:A16"/>
    <mergeCell ref="A17:A18"/>
    <mergeCell ref="A19:A20"/>
    <mergeCell ref="A4:A6"/>
    <mergeCell ref="B4:B6"/>
    <mergeCell ref="A7:A8"/>
    <mergeCell ref="A9:A10"/>
    <mergeCell ref="A11:A12"/>
    <mergeCell ref="A13:A14"/>
  </mergeCells>
  <phoneticPr fontId="3"/>
  <pageMargins left="0.78740157480314965" right="0.78740157480314965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C710-9331-43DD-A76F-1A854F805C0A}">
  <sheetPr>
    <pageSetUpPr fitToPage="1"/>
  </sheetPr>
  <dimension ref="A1:U53"/>
  <sheetViews>
    <sheetView showGridLines="0" view="pageBreakPreview" zoomScaleNormal="100" zoomScaleSheetLayoutView="100" workbookViewId="0"/>
  </sheetViews>
  <sheetFormatPr defaultRowHeight="12"/>
  <cols>
    <col min="1" max="1" width="10.625" style="59" customWidth="1"/>
    <col min="2" max="5" width="8.25" style="59" customWidth="1"/>
    <col min="6" max="6" width="10.625" style="59" customWidth="1"/>
    <col min="7" max="10" width="7.5" style="59" customWidth="1"/>
    <col min="11" max="11" width="10.625" style="59" customWidth="1"/>
    <col min="12" max="15" width="7.5" style="59" customWidth="1"/>
    <col min="16" max="16" width="10.625" style="59" customWidth="1"/>
    <col min="17" max="20" width="7.5" style="59" customWidth="1"/>
    <col min="21" max="21" width="9" style="59"/>
    <col min="22" max="22" width="10.625" style="59" customWidth="1"/>
    <col min="23" max="16384" width="9" style="59"/>
  </cols>
  <sheetData>
    <row r="1" spans="1:20" s="56" customFormat="1" ht="37.5" customHeight="1">
      <c r="A1" s="55" t="s">
        <v>103</v>
      </c>
      <c r="T1" s="57" t="s">
        <v>104</v>
      </c>
    </row>
    <row r="2" spans="1:20" ht="18.75" customHeight="1">
      <c r="A2" s="58" t="s">
        <v>105</v>
      </c>
      <c r="R2" s="60" t="s">
        <v>106</v>
      </c>
      <c r="S2" s="60"/>
      <c r="T2" s="60"/>
    </row>
    <row r="3" spans="1:20" ht="11.25" customHeight="1">
      <c r="R3" s="61"/>
      <c r="S3" s="61"/>
      <c r="T3" s="61"/>
    </row>
    <row r="4" spans="1:20" ht="21.75" customHeight="1">
      <c r="A4" s="62" t="s">
        <v>107</v>
      </c>
      <c r="B4" s="63" t="s">
        <v>30</v>
      </c>
      <c r="C4" s="63" t="s">
        <v>108</v>
      </c>
      <c r="D4" s="63" t="s">
        <v>32</v>
      </c>
      <c r="E4" s="63" t="s">
        <v>33</v>
      </c>
      <c r="F4" s="63" t="s">
        <v>107</v>
      </c>
      <c r="G4" s="63" t="s">
        <v>30</v>
      </c>
      <c r="H4" s="63" t="s">
        <v>108</v>
      </c>
      <c r="I4" s="63" t="s">
        <v>32</v>
      </c>
      <c r="J4" s="64" t="s">
        <v>33</v>
      </c>
      <c r="K4" s="65" t="s">
        <v>107</v>
      </c>
      <c r="L4" s="63" t="s">
        <v>30</v>
      </c>
      <c r="M4" s="63" t="s">
        <v>108</v>
      </c>
      <c r="N4" s="63" t="s">
        <v>32</v>
      </c>
      <c r="O4" s="63" t="s">
        <v>33</v>
      </c>
      <c r="P4" s="65" t="s">
        <v>107</v>
      </c>
      <c r="Q4" s="63" t="s">
        <v>30</v>
      </c>
      <c r="R4" s="63" t="s">
        <v>108</v>
      </c>
      <c r="S4" s="63" t="s">
        <v>32</v>
      </c>
      <c r="T4" s="64" t="s">
        <v>33</v>
      </c>
    </row>
    <row r="5" spans="1:20" ht="21.75" customHeight="1">
      <c r="A5" s="66" t="s">
        <v>109</v>
      </c>
      <c r="B5" s="67">
        <f>B6+'6-2'!B5+'6-2'!G9+'6-2'!G20+'6-2'!L15+'6-2'!Q5</f>
        <v>40557</v>
      </c>
      <c r="C5" s="66">
        <f>C6+'6-2'!C5+'6-2'!H9+'6-2'!H20+'6-2'!M15+'6-2'!R5</f>
        <v>85301</v>
      </c>
      <c r="D5" s="66">
        <f>D6+'6-2'!D5+'6-2'!I9+'6-2'!I20+'6-2'!N15+'6-2'!S5</f>
        <v>41976</v>
      </c>
      <c r="E5" s="68">
        <f>E6+'6-2'!E5+'6-2'!J9+'6-2'!J20+'6-2'!O15+'6-2'!T5</f>
        <v>43325</v>
      </c>
      <c r="F5" s="69" t="s">
        <v>110</v>
      </c>
      <c r="G5" s="70">
        <v>42</v>
      </c>
      <c r="H5" s="71">
        <v>87</v>
      </c>
      <c r="I5" s="72">
        <v>39</v>
      </c>
      <c r="J5" s="72">
        <v>48</v>
      </c>
      <c r="K5" s="73" t="s">
        <v>111</v>
      </c>
      <c r="L5" s="74">
        <f>SUM(L6:L17)</f>
        <v>1962</v>
      </c>
      <c r="M5" s="75">
        <f>SUM(M6:M17)</f>
        <v>4047</v>
      </c>
      <c r="N5" s="75">
        <f>SUM(N6:N17)</f>
        <v>2085</v>
      </c>
      <c r="O5" s="76">
        <f>SUM(O6:O17)</f>
        <v>1962</v>
      </c>
      <c r="P5" s="73" t="s">
        <v>112</v>
      </c>
      <c r="Q5" s="74">
        <f>SUM(Q6:Q14)</f>
        <v>771</v>
      </c>
      <c r="R5" s="75">
        <f>SUM(R6:R14)</f>
        <v>1688</v>
      </c>
      <c r="S5" s="75">
        <f>SUM(S6:S14)</f>
        <v>783</v>
      </c>
      <c r="T5" s="75">
        <f>SUM(T6:T14)</f>
        <v>905</v>
      </c>
    </row>
    <row r="6" spans="1:20" ht="15.75" customHeight="1">
      <c r="A6" s="77" t="s">
        <v>113</v>
      </c>
      <c r="B6" s="74">
        <f>B7+B27+B47+G12+G14+G23+G28+G38+G43+G50+L5+L18+L29+L40+Q5+Q15+Q19+Q28+Q36+Q42+Q50+G21</f>
        <v>26754</v>
      </c>
      <c r="C6" s="75">
        <f>D6+E6</f>
        <v>54634</v>
      </c>
      <c r="D6" s="75">
        <f>D7+D27+D47+I12+I14+I23+I28+I38+I43+I50+N5+N18+N29+N40+S5+S15+S19+S28+S36+S42+S50+I21</f>
        <v>27133</v>
      </c>
      <c r="E6" s="76">
        <f>E7+E27+E47+J12+J14+J23+J28+J38+J43+J50+O5+O18+O29+O40+T5+T15+T19+T28+T36+T42+T50+J21</f>
        <v>27501</v>
      </c>
      <c r="F6" s="69" t="s">
        <v>114</v>
      </c>
      <c r="G6" s="78">
        <v>81</v>
      </c>
      <c r="H6" s="79">
        <v>142</v>
      </c>
      <c r="I6" s="80">
        <v>78</v>
      </c>
      <c r="J6" s="80">
        <v>64</v>
      </c>
      <c r="K6" s="81" t="s">
        <v>115</v>
      </c>
      <c r="L6" s="70">
        <v>330</v>
      </c>
      <c r="M6" s="72">
        <v>731</v>
      </c>
      <c r="N6" s="72">
        <v>402</v>
      </c>
      <c r="O6" s="82">
        <v>329</v>
      </c>
      <c r="P6" s="69" t="s">
        <v>116</v>
      </c>
      <c r="Q6" s="70">
        <v>139</v>
      </c>
      <c r="R6" s="72">
        <v>335</v>
      </c>
      <c r="S6" s="72">
        <v>161</v>
      </c>
      <c r="T6" s="72">
        <v>174</v>
      </c>
    </row>
    <row r="7" spans="1:20" ht="15.75" customHeight="1">
      <c r="A7" s="83" t="s">
        <v>117</v>
      </c>
      <c r="B7" s="74">
        <f>SUM(B8:B26)</f>
        <v>6102</v>
      </c>
      <c r="C7" s="75">
        <f>SUM(C8:C26)</f>
        <v>12205</v>
      </c>
      <c r="D7" s="75">
        <f>SUM(D8:D26)</f>
        <v>6176</v>
      </c>
      <c r="E7" s="76">
        <f>SUM(E8:E26)</f>
        <v>6029</v>
      </c>
      <c r="F7" s="69" t="s">
        <v>118</v>
      </c>
      <c r="G7" s="78">
        <v>199</v>
      </c>
      <c r="H7" s="79">
        <v>368</v>
      </c>
      <c r="I7" s="80">
        <v>177</v>
      </c>
      <c r="J7" s="80">
        <v>191</v>
      </c>
      <c r="K7" s="81" t="s">
        <v>119</v>
      </c>
      <c r="L7" s="78">
        <v>41</v>
      </c>
      <c r="M7" s="80">
        <v>84</v>
      </c>
      <c r="N7" s="80">
        <v>41</v>
      </c>
      <c r="O7" s="84">
        <v>43</v>
      </c>
      <c r="P7" s="69" t="s">
        <v>120</v>
      </c>
      <c r="Q7" s="78">
        <v>43</v>
      </c>
      <c r="R7" s="80">
        <v>61</v>
      </c>
      <c r="S7" s="80">
        <v>26</v>
      </c>
      <c r="T7" s="80">
        <v>35</v>
      </c>
    </row>
    <row r="8" spans="1:20" ht="15.75" customHeight="1">
      <c r="A8" s="69" t="s">
        <v>121</v>
      </c>
      <c r="B8" s="78">
        <v>570</v>
      </c>
      <c r="C8" s="80">
        <v>1158</v>
      </c>
      <c r="D8" s="80">
        <v>542</v>
      </c>
      <c r="E8" s="84">
        <v>616</v>
      </c>
      <c r="F8" s="69" t="s">
        <v>122</v>
      </c>
      <c r="G8" s="78">
        <v>142</v>
      </c>
      <c r="H8" s="79">
        <v>294</v>
      </c>
      <c r="I8" s="80">
        <v>141</v>
      </c>
      <c r="J8" s="80">
        <v>153</v>
      </c>
      <c r="K8" s="81" t="s">
        <v>123</v>
      </c>
      <c r="L8" s="78">
        <v>92</v>
      </c>
      <c r="M8" s="80">
        <v>179</v>
      </c>
      <c r="N8" s="80">
        <v>91</v>
      </c>
      <c r="O8" s="84">
        <v>88</v>
      </c>
      <c r="P8" s="69" t="s">
        <v>124</v>
      </c>
      <c r="Q8" s="78">
        <v>147</v>
      </c>
      <c r="R8" s="80">
        <v>334</v>
      </c>
      <c r="S8" s="80">
        <v>158</v>
      </c>
      <c r="T8" s="80">
        <v>176</v>
      </c>
    </row>
    <row r="9" spans="1:20" ht="15.75" customHeight="1">
      <c r="A9" s="69" t="s">
        <v>125</v>
      </c>
      <c r="B9" s="78">
        <v>442</v>
      </c>
      <c r="C9" s="80">
        <v>865</v>
      </c>
      <c r="D9" s="80">
        <v>424</v>
      </c>
      <c r="E9" s="84">
        <v>441</v>
      </c>
      <c r="F9" s="69" t="s">
        <v>126</v>
      </c>
      <c r="G9" s="78">
        <v>114</v>
      </c>
      <c r="H9" s="79">
        <v>231</v>
      </c>
      <c r="I9" s="80">
        <v>106</v>
      </c>
      <c r="J9" s="80">
        <v>125</v>
      </c>
      <c r="K9" s="81" t="s">
        <v>127</v>
      </c>
      <c r="L9" s="78">
        <v>251</v>
      </c>
      <c r="M9" s="80">
        <v>490</v>
      </c>
      <c r="N9" s="80">
        <v>259</v>
      </c>
      <c r="O9" s="84">
        <v>231</v>
      </c>
      <c r="P9" s="69" t="s">
        <v>128</v>
      </c>
      <c r="Q9" s="78">
        <v>117</v>
      </c>
      <c r="R9" s="80">
        <v>278</v>
      </c>
      <c r="S9" s="80">
        <v>126</v>
      </c>
      <c r="T9" s="80">
        <v>152</v>
      </c>
    </row>
    <row r="10" spans="1:20" ht="15.75" customHeight="1">
      <c r="A10" s="69" t="s">
        <v>129</v>
      </c>
      <c r="B10" s="78">
        <v>55</v>
      </c>
      <c r="C10" s="80">
        <v>98</v>
      </c>
      <c r="D10" s="80">
        <v>47</v>
      </c>
      <c r="E10" s="84">
        <v>51</v>
      </c>
      <c r="F10" s="69" t="s">
        <v>130</v>
      </c>
      <c r="G10" s="78">
        <v>140</v>
      </c>
      <c r="H10" s="79">
        <v>315</v>
      </c>
      <c r="I10" s="80">
        <v>146</v>
      </c>
      <c r="J10" s="80">
        <v>169</v>
      </c>
      <c r="K10" s="81" t="s">
        <v>131</v>
      </c>
      <c r="L10" s="78">
        <v>295</v>
      </c>
      <c r="M10" s="80">
        <v>751</v>
      </c>
      <c r="N10" s="80">
        <v>382</v>
      </c>
      <c r="O10" s="84">
        <v>369</v>
      </c>
      <c r="P10" s="69" t="s">
        <v>132</v>
      </c>
      <c r="Q10" s="78">
        <v>72</v>
      </c>
      <c r="R10" s="80">
        <v>170</v>
      </c>
      <c r="S10" s="80">
        <v>81</v>
      </c>
      <c r="T10" s="80">
        <v>89</v>
      </c>
    </row>
    <row r="11" spans="1:20" ht="15.75" customHeight="1">
      <c r="A11" s="69" t="s">
        <v>133</v>
      </c>
      <c r="B11" s="78">
        <v>59</v>
      </c>
      <c r="C11" s="80">
        <v>125</v>
      </c>
      <c r="D11" s="80">
        <v>59</v>
      </c>
      <c r="E11" s="84">
        <v>66</v>
      </c>
      <c r="F11" s="69" t="s">
        <v>134</v>
      </c>
      <c r="G11" s="85">
        <v>247</v>
      </c>
      <c r="H11" s="86">
        <v>436</v>
      </c>
      <c r="I11" s="87">
        <v>224</v>
      </c>
      <c r="J11" s="87">
        <v>212</v>
      </c>
      <c r="K11" s="81" t="s">
        <v>135</v>
      </c>
      <c r="L11" s="78">
        <v>566</v>
      </c>
      <c r="M11" s="80">
        <v>988</v>
      </c>
      <c r="N11" s="80">
        <v>530</v>
      </c>
      <c r="O11" s="84">
        <v>458</v>
      </c>
      <c r="P11" s="69" t="s">
        <v>136</v>
      </c>
      <c r="Q11" s="78">
        <v>133</v>
      </c>
      <c r="R11" s="80">
        <v>244</v>
      </c>
      <c r="S11" s="80">
        <v>113</v>
      </c>
      <c r="T11" s="80">
        <v>131</v>
      </c>
    </row>
    <row r="12" spans="1:20" ht="15.75" customHeight="1">
      <c r="A12" s="69" t="s">
        <v>137</v>
      </c>
      <c r="B12" s="78">
        <v>62</v>
      </c>
      <c r="C12" s="80">
        <v>114</v>
      </c>
      <c r="D12" s="80">
        <v>50</v>
      </c>
      <c r="E12" s="84">
        <v>64</v>
      </c>
      <c r="F12" s="73" t="s">
        <v>138</v>
      </c>
      <c r="G12" s="88">
        <f>SUM(G13)</f>
        <v>1748</v>
      </c>
      <c r="H12" s="89">
        <f>SUM(H13)</f>
        <v>3119</v>
      </c>
      <c r="I12" s="89">
        <f>SUM(I13)</f>
        <v>1673</v>
      </c>
      <c r="J12" s="89">
        <f>SUM(J13)</f>
        <v>1446</v>
      </c>
      <c r="K12" s="81" t="s">
        <v>139</v>
      </c>
      <c r="L12" s="78">
        <v>74</v>
      </c>
      <c r="M12" s="80">
        <v>135</v>
      </c>
      <c r="N12" s="80">
        <v>63</v>
      </c>
      <c r="O12" s="84">
        <v>72</v>
      </c>
      <c r="P12" s="69" t="s">
        <v>140</v>
      </c>
      <c r="Q12" s="78">
        <v>25</v>
      </c>
      <c r="R12" s="80">
        <v>49</v>
      </c>
      <c r="S12" s="80">
        <v>19</v>
      </c>
      <c r="T12" s="80">
        <v>30</v>
      </c>
    </row>
    <row r="13" spans="1:20" ht="15.75" customHeight="1">
      <c r="A13" s="69" t="s">
        <v>141</v>
      </c>
      <c r="B13" s="78">
        <v>73</v>
      </c>
      <c r="C13" s="80">
        <v>175</v>
      </c>
      <c r="D13" s="80">
        <v>84</v>
      </c>
      <c r="E13" s="84">
        <v>91</v>
      </c>
      <c r="F13" s="83" t="s">
        <v>142</v>
      </c>
      <c r="G13" s="88">
        <v>1748</v>
      </c>
      <c r="H13" s="89">
        <v>3119</v>
      </c>
      <c r="I13" s="89">
        <v>1673</v>
      </c>
      <c r="J13" s="89">
        <v>1446</v>
      </c>
      <c r="K13" s="81" t="s">
        <v>143</v>
      </c>
      <c r="L13" s="78">
        <v>17</v>
      </c>
      <c r="M13" s="80">
        <v>40</v>
      </c>
      <c r="N13" s="80">
        <v>18</v>
      </c>
      <c r="O13" s="84">
        <v>22</v>
      </c>
      <c r="P13" s="69" t="s">
        <v>144</v>
      </c>
      <c r="Q13" s="78">
        <v>59</v>
      </c>
      <c r="R13" s="80">
        <v>141</v>
      </c>
      <c r="S13" s="80">
        <v>67</v>
      </c>
      <c r="T13" s="80">
        <v>74</v>
      </c>
    </row>
    <row r="14" spans="1:20" ht="15.75" customHeight="1">
      <c r="A14" s="69" t="s">
        <v>145</v>
      </c>
      <c r="B14" s="78">
        <v>170</v>
      </c>
      <c r="C14" s="80">
        <v>347</v>
      </c>
      <c r="D14" s="80">
        <v>177</v>
      </c>
      <c r="E14" s="84">
        <v>170</v>
      </c>
      <c r="F14" s="73" t="s">
        <v>146</v>
      </c>
      <c r="G14" s="74">
        <f>SUM(G15:G20)</f>
        <v>1590</v>
      </c>
      <c r="H14" s="75">
        <f>SUM(H15:H20)</f>
        <v>2989</v>
      </c>
      <c r="I14" s="75">
        <f>SUM(I15:I20)</f>
        <v>1469</v>
      </c>
      <c r="J14" s="75">
        <f>SUM(J15:J20)</f>
        <v>1520</v>
      </c>
      <c r="K14" s="81" t="s">
        <v>147</v>
      </c>
      <c r="L14" s="78">
        <v>51</v>
      </c>
      <c r="M14" s="80">
        <v>104</v>
      </c>
      <c r="N14" s="80">
        <v>44</v>
      </c>
      <c r="O14" s="84">
        <v>60</v>
      </c>
      <c r="P14" s="69" t="s">
        <v>148</v>
      </c>
      <c r="Q14" s="78">
        <v>36</v>
      </c>
      <c r="R14" s="80">
        <v>76</v>
      </c>
      <c r="S14" s="80">
        <v>32</v>
      </c>
      <c r="T14" s="80">
        <v>44</v>
      </c>
    </row>
    <row r="15" spans="1:20" ht="15.75" customHeight="1">
      <c r="A15" s="69" t="s">
        <v>149</v>
      </c>
      <c r="B15" s="78">
        <v>714</v>
      </c>
      <c r="C15" s="80">
        <v>1413</v>
      </c>
      <c r="D15" s="80">
        <v>766</v>
      </c>
      <c r="E15" s="84">
        <v>647</v>
      </c>
      <c r="F15" s="69" t="s">
        <v>150</v>
      </c>
      <c r="G15" s="70">
        <v>227</v>
      </c>
      <c r="H15" s="72">
        <v>430</v>
      </c>
      <c r="I15" s="72">
        <v>217</v>
      </c>
      <c r="J15" s="72">
        <v>213</v>
      </c>
      <c r="K15" s="81" t="s">
        <v>151</v>
      </c>
      <c r="L15" s="78">
        <v>75</v>
      </c>
      <c r="M15" s="80">
        <v>181</v>
      </c>
      <c r="N15" s="80">
        <v>87</v>
      </c>
      <c r="O15" s="84">
        <v>94</v>
      </c>
      <c r="P15" s="73" t="s">
        <v>152</v>
      </c>
      <c r="Q15" s="74">
        <f>SUM(Q16:Q18)</f>
        <v>186</v>
      </c>
      <c r="R15" s="75">
        <f>SUM(R16:R18)</f>
        <v>421</v>
      </c>
      <c r="S15" s="75">
        <f>SUM(S16:S18)</f>
        <v>199</v>
      </c>
      <c r="T15" s="75">
        <f>SUM(T16:T18)</f>
        <v>222</v>
      </c>
    </row>
    <row r="16" spans="1:20" ht="15.75" customHeight="1">
      <c r="A16" s="69" t="s">
        <v>153</v>
      </c>
      <c r="B16" s="78">
        <v>326</v>
      </c>
      <c r="C16" s="80">
        <v>720</v>
      </c>
      <c r="D16" s="80">
        <v>374</v>
      </c>
      <c r="E16" s="84">
        <v>346</v>
      </c>
      <c r="F16" s="69" t="s">
        <v>154</v>
      </c>
      <c r="G16" s="78">
        <v>231</v>
      </c>
      <c r="H16" s="80">
        <v>361</v>
      </c>
      <c r="I16" s="80">
        <v>176</v>
      </c>
      <c r="J16" s="80">
        <v>185</v>
      </c>
      <c r="K16" s="81" t="s">
        <v>155</v>
      </c>
      <c r="L16" s="78">
        <v>114</v>
      </c>
      <c r="M16" s="80">
        <v>236</v>
      </c>
      <c r="N16" s="80">
        <v>116</v>
      </c>
      <c r="O16" s="84">
        <v>120</v>
      </c>
      <c r="P16" s="69" t="s">
        <v>156</v>
      </c>
      <c r="Q16" s="78">
        <v>104</v>
      </c>
      <c r="R16" s="80">
        <v>245</v>
      </c>
      <c r="S16" s="80">
        <v>120</v>
      </c>
      <c r="T16" s="80">
        <v>125</v>
      </c>
    </row>
    <row r="17" spans="1:21" ht="15.75" customHeight="1">
      <c r="A17" s="69" t="s">
        <v>157</v>
      </c>
      <c r="B17" s="78">
        <v>118</v>
      </c>
      <c r="C17" s="80">
        <v>311</v>
      </c>
      <c r="D17" s="80">
        <v>163</v>
      </c>
      <c r="E17" s="84">
        <v>148</v>
      </c>
      <c r="F17" s="69" t="s">
        <v>158</v>
      </c>
      <c r="G17" s="78">
        <v>44</v>
      </c>
      <c r="H17" s="80">
        <v>92</v>
      </c>
      <c r="I17" s="80">
        <v>45</v>
      </c>
      <c r="J17" s="80">
        <v>47</v>
      </c>
      <c r="K17" s="81" t="s">
        <v>159</v>
      </c>
      <c r="L17" s="78">
        <v>56</v>
      </c>
      <c r="M17" s="80">
        <v>128</v>
      </c>
      <c r="N17" s="80">
        <v>52</v>
      </c>
      <c r="O17" s="84">
        <v>76</v>
      </c>
      <c r="P17" s="69" t="s">
        <v>160</v>
      </c>
      <c r="Q17" s="78">
        <v>48</v>
      </c>
      <c r="R17" s="80">
        <v>107</v>
      </c>
      <c r="S17" s="80">
        <v>48</v>
      </c>
      <c r="T17" s="80">
        <v>59</v>
      </c>
    </row>
    <row r="18" spans="1:21" ht="15.75" customHeight="1">
      <c r="A18" s="69" t="s">
        <v>161</v>
      </c>
      <c r="B18" s="78">
        <v>181</v>
      </c>
      <c r="C18" s="80">
        <v>394</v>
      </c>
      <c r="D18" s="80">
        <v>214</v>
      </c>
      <c r="E18" s="84">
        <v>180</v>
      </c>
      <c r="F18" s="69" t="s">
        <v>162</v>
      </c>
      <c r="G18" s="78">
        <v>276</v>
      </c>
      <c r="H18" s="80">
        <v>698</v>
      </c>
      <c r="I18" s="80">
        <v>343</v>
      </c>
      <c r="J18" s="80">
        <v>355</v>
      </c>
      <c r="K18" s="73" t="s">
        <v>163</v>
      </c>
      <c r="L18" s="74">
        <f>SUM(L19:L28)</f>
        <v>1544</v>
      </c>
      <c r="M18" s="75">
        <f>SUM(M19:M28)</f>
        <v>2991</v>
      </c>
      <c r="N18" s="75">
        <f>SUM(N19:N28)</f>
        <v>1504</v>
      </c>
      <c r="O18" s="76">
        <f>SUM(O19:O28)</f>
        <v>1487</v>
      </c>
      <c r="P18" s="69" t="s">
        <v>164</v>
      </c>
      <c r="Q18" s="78">
        <v>34</v>
      </c>
      <c r="R18" s="80">
        <v>69</v>
      </c>
      <c r="S18" s="80">
        <v>31</v>
      </c>
      <c r="T18" s="80">
        <v>38</v>
      </c>
    </row>
    <row r="19" spans="1:21" ht="15.75" customHeight="1">
      <c r="A19" s="69" t="s">
        <v>165</v>
      </c>
      <c r="B19" s="78">
        <v>243</v>
      </c>
      <c r="C19" s="80">
        <v>481</v>
      </c>
      <c r="D19" s="80">
        <v>274</v>
      </c>
      <c r="E19" s="84">
        <v>207</v>
      </c>
      <c r="F19" s="69" t="s">
        <v>166</v>
      </c>
      <c r="G19" s="78">
        <v>779</v>
      </c>
      <c r="H19" s="80">
        <v>1355</v>
      </c>
      <c r="I19" s="80">
        <v>661</v>
      </c>
      <c r="J19" s="80">
        <v>694</v>
      </c>
      <c r="K19" s="81" t="s">
        <v>167</v>
      </c>
      <c r="L19" s="78">
        <v>214</v>
      </c>
      <c r="M19" s="80">
        <v>472</v>
      </c>
      <c r="N19" s="80">
        <v>227</v>
      </c>
      <c r="O19" s="84">
        <v>245</v>
      </c>
      <c r="P19" s="73" t="s">
        <v>168</v>
      </c>
      <c r="Q19" s="74">
        <f>SUM(Q20:Q27)</f>
        <v>891</v>
      </c>
      <c r="R19" s="75">
        <f>SUM(R20:R27)</f>
        <v>1841</v>
      </c>
      <c r="S19" s="75">
        <f>SUM(S20:S27)</f>
        <v>846</v>
      </c>
      <c r="T19" s="75">
        <f>SUM(T20:T27)</f>
        <v>995</v>
      </c>
    </row>
    <row r="20" spans="1:21" ht="15.75" customHeight="1">
      <c r="A20" s="69" t="s">
        <v>169</v>
      </c>
      <c r="B20" s="78">
        <v>206</v>
      </c>
      <c r="C20" s="80">
        <v>345</v>
      </c>
      <c r="D20" s="80">
        <v>174</v>
      </c>
      <c r="E20" s="84">
        <v>171</v>
      </c>
      <c r="F20" s="69" t="s">
        <v>170</v>
      </c>
      <c r="G20" s="78">
        <v>33</v>
      </c>
      <c r="H20" s="80">
        <v>53</v>
      </c>
      <c r="I20" s="80">
        <v>27</v>
      </c>
      <c r="J20" s="80">
        <v>26</v>
      </c>
      <c r="K20" s="81" t="s">
        <v>171</v>
      </c>
      <c r="L20" s="78">
        <v>482</v>
      </c>
      <c r="M20" s="80">
        <v>761</v>
      </c>
      <c r="N20" s="80">
        <v>420</v>
      </c>
      <c r="O20" s="84">
        <v>341</v>
      </c>
      <c r="P20" s="69" t="s">
        <v>172</v>
      </c>
      <c r="Q20" s="78">
        <v>245</v>
      </c>
      <c r="R20" s="80">
        <v>480</v>
      </c>
      <c r="S20" s="80">
        <v>213</v>
      </c>
      <c r="T20" s="80">
        <v>267</v>
      </c>
    </row>
    <row r="21" spans="1:21" ht="15.75" customHeight="1">
      <c r="A21" s="69" t="s">
        <v>173</v>
      </c>
      <c r="B21" s="78">
        <v>477</v>
      </c>
      <c r="C21" s="80">
        <v>962</v>
      </c>
      <c r="D21" s="80">
        <v>464</v>
      </c>
      <c r="E21" s="84">
        <v>498</v>
      </c>
      <c r="F21" s="90" t="s">
        <v>174</v>
      </c>
      <c r="G21" s="91">
        <f>SUM(G22)</f>
        <v>536</v>
      </c>
      <c r="H21" s="73">
        <f>SUM(H22)</f>
        <v>888</v>
      </c>
      <c r="I21" s="73">
        <f>SUM(I22)</f>
        <v>421</v>
      </c>
      <c r="J21" s="73">
        <f>SUM(J22)</f>
        <v>467</v>
      </c>
      <c r="K21" s="81" t="s">
        <v>175</v>
      </c>
      <c r="L21" s="78">
        <v>287</v>
      </c>
      <c r="M21" s="80">
        <v>620</v>
      </c>
      <c r="N21" s="80">
        <v>307</v>
      </c>
      <c r="O21" s="84">
        <v>313</v>
      </c>
      <c r="P21" s="69" t="s">
        <v>176</v>
      </c>
      <c r="Q21" s="78">
        <v>92</v>
      </c>
      <c r="R21" s="80">
        <v>207</v>
      </c>
      <c r="S21" s="80">
        <v>101</v>
      </c>
      <c r="T21" s="80">
        <v>106</v>
      </c>
      <c r="U21" s="92"/>
    </row>
    <row r="22" spans="1:21" ht="15.75" customHeight="1">
      <c r="A22" s="69" t="s">
        <v>177</v>
      </c>
      <c r="B22" s="78">
        <v>372</v>
      </c>
      <c r="C22" s="80">
        <v>720</v>
      </c>
      <c r="D22" s="80">
        <v>355</v>
      </c>
      <c r="E22" s="84">
        <v>365</v>
      </c>
      <c r="F22" s="90" t="s">
        <v>178</v>
      </c>
      <c r="G22" s="81">
        <v>536</v>
      </c>
      <c r="H22" s="81">
        <v>888</v>
      </c>
      <c r="I22" s="81">
        <v>421</v>
      </c>
      <c r="J22" s="81">
        <v>467</v>
      </c>
      <c r="K22" s="81" t="s">
        <v>179</v>
      </c>
      <c r="L22" s="78">
        <v>85</v>
      </c>
      <c r="M22" s="80">
        <v>124</v>
      </c>
      <c r="N22" s="80">
        <v>59</v>
      </c>
      <c r="O22" s="84">
        <v>65</v>
      </c>
      <c r="P22" s="69" t="s">
        <v>180</v>
      </c>
      <c r="Q22" s="78">
        <v>10</v>
      </c>
      <c r="R22" s="80">
        <v>13</v>
      </c>
      <c r="S22" s="80">
        <v>8</v>
      </c>
      <c r="T22" s="80">
        <v>5</v>
      </c>
    </row>
    <row r="23" spans="1:21" ht="15.75" customHeight="1">
      <c r="A23" s="69" t="s">
        <v>181</v>
      </c>
      <c r="B23" s="78">
        <v>466</v>
      </c>
      <c r="C23" s="80">
        <v>950</v>
      </c>
      <c r="D23" s="80">
        <v>449</v>
      </c>
      <c r="E23" s="84">
        <v>501</v>
      </c>
      <c r="F23" s="73" t="s">
        <v>182</v>
      </c>
      <c r="G23" s="74">
        <f>SUM(G24:G27)</f>
        <v>404</v>
      </c>
      <c r="H23" s="75">
        <f>SUM(H24:H27)</f>
        <v>867</v>
      </c>
      <c r="I23" s="75">
        <f>SUM(I24:I27)</f>
        <v>443</v>
      </c>
      <c r="J23" s="75">
        <f>SUM(J24:J27)</f>
        <v>424</v>
      </c>
      <c r="K23" s="81" t="s">
        <v>183</v>
      </c>
      <c r="L23" s="78">
        <v>51</v>
      </c>
      <c r="M23" s="80">
        <v>101</v>
      </c>
      <c r="N23" s="80">
        <v>49</v>
      </c>
      <c r="O23" s="84">
        <v>52</v>
      </c>
      <c r="P23" s="69" t="s">
        <v>184</v>
      </c>
      <c r="Q23" s="78">
        <v>48</v>
      </c>
      <c r="R23" s="80">
        <v>109</v>
      </c>
      <c r="S23" s="80">
        <v>43</v>
      </c>
      <c r="T23" s="80">
        <v>66</v>
      </c>
    </row>
    <row r="24" spans="1:21" ht="15.75" customHeight="1">
      <c r="A24" s="69" t="s">
        <v>185</v>
      </c>
      <c r="B24" s="78">
        <v>498</v>
      </c>
      <c r="C24" s="80">
        <v>938</v>
      </c>
      <c r="D24" s="80">
        <v>510</v>
      </c>
      <c r="E24" s="84">
        <v>428</v>
      </c>
      <c r="F24" s="69" t="s">
        <v>186</v>
      </c>
      <c r="G24" s="70">
        <v>175</v>
      </c>
      <c r="H24" s="72">
        <v>395</v>
      </c>
      <c r="I24" s="72">
        <v>201</v>
      </c>
      <c r="J24" s="72">
        <v>194</v>
      </c>
      <c r="K24" s="81" t="s">
        <v>187</v>
      </c>
      <c r="L24" s="78">
        <v>139</v>
      </c>
      <c r="M24" s="80">
        <v>294</v>
      </c>
      <c r="N24" s="80">
        <v>142</v>
      </c>
      <c r="O24" s="84">
        <v>152</v>
      </c>
      <c r="P24" s="69" t="s">
        <v>188</v>
      </c>
      <c r="Q24" s="78">
        <v>74</v>
      </c>
      <c r="R24" s="80">
        <v>167</v>
      </c>
      <c r="S24" s="80">
        <v>82</v>
      </c>
      <c r="T24" s="80">
        <v>85</v>
      </c>
    </row>
    <row r="25" spans="1:21" ht="15.75" customHeight="1">
      <c r="A25" s="69" t="s">
        <v>189</v>
      </c>
      <c r="B25" s="78">
        <v>455</v>
      </c>
      <c r="C25" s="80">
        <v>900</v>
      </c>
      <c r="D25" s="80">
        <v>450</v>
      </c>
      <c r="E25" s="84">
        <v>450</v>
      </c>
      <c r="F25" s="69" t="s">
        <v>190</v>
      </c>
      <c r="G25" s="78">
        <v>91</v>
      </c>
      <c r="H25" s="80">
        <v>210</v>
      </c>
      <c r="I25" s="80">
        <v>103</v>
      </c>
      <c r="J25" s="80">
        <v>107</v>
      </c>
      <c r="K25" s="81" t="s">
        <v>191</v>
      </c>
      <c r="L25" s="78">
        <v>73</v>
      </c>
      <c r="M25" s="80">
        <v>151</v>
      </c>
      <c r="N25" s="80">
        <v>81</v>
      </c>
      <c r="O25" s="84">
        <v>70</v>
      </c>
      <c r="P25" s="69" t="s">
        <v>192</v>
      </c>
      <c r="Q25" s="78">
        <v>52</v>
      </c>
      <c r="R25" s="80">
        <v>114</v>
      </c>
      <c r="S25" s="80">
        <v>55</v>
      </c>
      <c r="T25" s="80">
        <v>59</v>
      </c>
    </row>
    <row r="26" spans="1:21" ht="15.75" customHeight="1">
      <c r="A26" s="69" t="s">
        <v>193</v>
      </c>
      <c r="B26" s="85">
        <v>615</v>
      </c>
      <c r="C26" s="87">
        <v>1189</v>
      </c>
      <c r="D26" s="87">
        <v>600</v>
      </c>
      <c r="E26" s="93">
        <v>589</v>
      </c>
      <c r="F26" s="69" t="s">
        <v>194</v>
      </c>
      <c r="G26" s="78">
        <v>102</v>
      </c>
      <c r="H26" s="80">
        <v>197</v>
      </c>
      <c r="I26" s="80">
        <v>102</v>
      </c>
      <c r="J26" s="80">
        <v>95</v>
      </c>
      <c r="K26" s="69" t="s">
        <v>195</v>
      </c>
      <c r="L26" s="78">
        <v>92</v>
      </c>
      <c r="M26" s="80">
        <v>174</v>
      </c>
      <c r="N26" s="80">
        <v>84</v>
      </c>
      <c r="O26" s="84">
        <v>90</v>
      </c>
      <c r="P26" s="69" t="s">
        <v>196</v>
      </c>
      <c r="Q26" s="78">
        <v>174</v>
      </c>
      <c r="R26" s="80">
        <v>361</v>
      </c>
      <c r="S26" s="80">
        <v>172</v>
      </c>
      <c r="T26" s="80">
        <v>189</v>
      </c>
    </row>
    <row r="27" spans="1:21" ht="15.75" customHeight="1">
      <c r="A27" s="83" t="s">
        <v>197</v>
      </c>
      <c r="B27" s="74">
        <f>SUM(B28:B46)</f>
        <v>1451</v>
      </c>
      <c r="C27" s="75">
        <f>SUM(C28:C46)</f>
        <v>2944</v>
      </c>
      <c r="D27" s="75">
        <f>SUM(D28:D46)</f>
        <v>1429</v>
      </c>
      <c r="E27" s="76">
        <f>SUM(E28:E46)</f>
        <v>1515</v>
      </c>
      <c r="F27" s="69" t="s">
        <v>198</v>
      </c>
      <c r="G27" s="85">
        <v>36</v>
      </c>
      <c r="H27" s="87">
        <v>65</v>
      </c>
      <c r="I27" s="87">
        <v>37</v>
      </c>
      <c r="J27" s="87">
        <v>28</v>
      </c>
      <c r="K27" s="69" t="s">
        <v>199</v>
      </c>
      <c r="L27" s="78">
        <v>64</v>
      </c>
      <c r="M27" s="80">
        <v>132</v>
      </c>
      <c r="N27" s="80">
        <v>60</v>
      </c>
      <c r="O27" s="84">
        <v>72</v>
      </c>
      <c r="P27" s="69" t="s">
        <v>200</v>
      </c>
      <c r="Q27" s="78">
        <v>196</v>
      </c>
      <c r="R27" s="80">
        <v>390</v>
      </c>
      <c r="S27" s="80">
        <v>172</v>
      </c>
      <c r="T27" s="80">
        <v>218</v>
      </c>
    </row>
    <row r="28" spans="1:21" ht="15.75" customHeight="1">
      <c r="A28" s="69" t="s">
        <v>201</v>
      </c>
      <c r="B28" s="70">
        <v>28</v>
      </c>
      <c r="C28" s="72">
        <v>54</v>
      </c>
      <c r="D28" s="72">
        <v>23</v>
      </c>
      <c r="E28" s="82">
        <v>31</v>
      </c>
      <c r="F28" s="73" t="s">
        <v>202</v>
      </c>
      <c r="G28" s="74">
        <f>SUM(G29:G37)</f>
        <v>468</v>
      </c>
      <c r="H28" s="75">
        <f>SUM(H29:H37)</f>
        <v>1021</v>
      </c>
      <c r="I28" s="75">
        <f>SUM(I29:I37)</f>
        <v>477</v>
      </c>
      <c r="J28" s="75">
        <f>SUM(J29:J37)</f>
        <v>544</v>
      </c>
      <c r="K28" s="69" t="s">
        <v>203</v>
      </c>
      <c r="L28" s="78">
        <v>57</v>
      </c>
      <c r="M28" s="80">
        <v>162</v>
      </c>
      <c r="N28" s="80">
        <v>75</v>
      </c>
      <c r="O28" s="84">
        <v>87</v>
      </c>
      <c r="P28" s="73" t="s">
        <v>204</v>
      </c>
      <c r="Q28" s="74">
        <f>SUM(Q29:Q35)</f>
        <v>298</v>
      </c>
      <c r="R28" s="75">
        <f>SUM(R29:R35)</f>
        <v>650</v>
      </c>
      <c r="S28" s="75">
        <f>SUM(S29:S35)</f>
        <v>312</v>
      </c>
      <c r="T28" s="75">
        <f>SUM(T29:T35)</f>
        <v>338</v>
      </c>
    </row>
    <row r="29" spans="1:21" ht="15.75" customHeight="1">
      <c r="A29" s="69" t="s">
        <v>205</v>
      </c>
      <c r="B29" s="78">
        <v>8</v>
      </c>
      <c r="C29" s="80">
        <v>23</v>
      </c>
      <c r="D29" s="80">
        <v>11</v>
      </c>
      <c r="E29" s="84">
        <v>12</v>
      </c>
      <c r="F29" s="69" t="s">
        <v>206</v>
      </c>
      <c r="G29" s="70">
        <v>129</v>
      </c>
      <c r="H29" s="72">
        <v>243</v>
      </c>
      <c r="I29" s="72">
        <v>104</v>
      </c>
      <c r="J29" s="72">
        <v>139</v>
      </c>
      <c r="K29" s="73" t="s">
        <v>207</v>
      </c>
      <c r="L29" s="74">
        <f>SUM(L30:L39)</f>
        <v>899</v>
      </c>
      <c r="M29" s="75">
        <f>SUM(M30:M39)</f>
        <v>2053</v>
      </c>
      <c r="N29" s="75">
        <f>SUM(N30:N39)</f>
        <v>998</v>
      </c>
      <c r="O29" s="76">
        <f>SUM(O30:O39)</f>
        <v>1055</v>
      </c>
      <c r="P29" s="69" t="s">
        <v>208</v>
      </c>
      <c r="Q29" s="78">
        <v>35</v>
      </c>
      <c r="R29" s="80">
        <v>75</v>
      </c>
      <c r="S29" s="80">
        <v>38</v>
      </c>
      <c r="T29" s="80">
        <v>37</v>
      </c>
    </row>
    <row r="30" spans="1:21" ht="15.75" customHeight="1">
      <c r="A30" s="69" t="s">
        <v>209</v>
      </c>
      <c r="B30" s="78">
        <v>28</v>
      </c>
      <c r="C30" s="80">
        <v>63</v>
      </c>
      <c r="D30" s="80">
        <v>32</v>
      </c>
      <c r="E30" s="84">
        <v>31</v>
      </c>
      <c r="F30" s="94" t="s">
        <v>210</v>
      </c>
      <c r="G30" s="78">
        <v>27</v>
      </c>
      <c r="H30" s="80">
        <v>46</v>
      </c>
      <c r="I30" s="80">
        <v>20</v>
      </c>
      <c r="J30" s="80">
        <v>26</v>
      </c>
      <c r="K30" s="69" t="s">
        <v>211</v>
      </c>
      <c r="L30" s="78">
        <v>56</v>
      </c>
      <c r="M30" s="80">
        <v>125</v>
      </c>
      <c r="N30" s="80">
        <v>53</v>
      </c>
      <c r="O30" s="84">
        <v>72</v>
      </c>
      <c r="P30" s="69" t="s">
        <v>212</v>
      </c>
      <c r="Q30" s="78">
        <v>25</v>
      </c>
      <c r="R30" s="80">
        <v>51</v>
      </c>
      <c r="S30" s="80">
        <v>26</v>
      </c>
      <c r="T30" s="80">
        <v>25</v>
      </c>
    </row>
    <row r="31" spans="1:21" ht="15.75" customHeight="1">
      <c r="A31" s="69" t="s">
        <v>213</v>
      </c>
      <c r="B31" s="78">
        <v>42</v>
      </c>
      <c r="C31" s="80">
        <v>104</v>
      </c>
      <c r="D31" s="80">
        <v>56</v>
      </c>
      <c r="E31" s="84">
        <v>48</v>
      </c>
      <c r="F31" s="69" t="s">
        <v>214</v>
      </c>
      <c r="G31" s="78">
        <v>31</v>
      </c>
      <c r="H31" s="80">
        <v>88</v>
      </c>
      <c r="I31" s="80">
        <v>46</v>
      </c>
      <c r="J31" s="80">
        <v>42</v>
      </c>
      <c r="K31" s="69" t="s">
        <v>215</v>
      </c>
      <c r="L31" s="78">
        <v>39</v>
      </c>
      <c r="M31" s="80">
        <v>90</v>
      </c>
      <c r="N31" s="80">
        <v>44</v>
      </c>
      <c r="O31" s="84">
        <v>46</v>
      </c>
      <c r="P31" s="69" t="s">
        <v>216</v>
      </c>
      <c r="Q31" s="78">
        <v>77</v>
      </c>
      <c r="R31" s="80">
        <v>176</v>
      </c>
      <c r="S31" s="80">
        <v>74</v>
      </c>
      <c r="T31" s="80">
        <v>102</v>
      </c>
    </row>
    <row r="32" spans="1:21" ht="15.75" customHeight="1">
      <c r="A32" s="69" t="s">
        <v>217</v>
      </c>
      <c r="B32" s="78">
        <v>44</v>
      </c>
      <c r="C32" s="80">
        <v>99</v>
      </c>
      <c r="D32" s="80">
        <v>45</v>
      </c>
      <c r="E32" s="84">
        <v>54</v>
      </c>
      <c r="F32" s="69" t="s">
        <v>218</v>
      </c>
      <c r="G32" s="78">
        <v>45</v>
      </c>
      <c r="H32" s="80">
        <v>125</v>
      </c>
      <c r="I32" s="80">
        <v>64</v>
      </c>
      <c r="J32" s="80">
        <v>61</v>
      </c>
      <c r="K32" s="69" t="s">
        <v>219</v>
      </c>
      <c r="L32" s="78">
        <v>55</v>
      </c>
      <c r="M32" s="80">
        <v>118</v>
      </c>
      <c r="N32" s="80">
        <v>64</v>
      </c>
      <c r="O32" s="84">
        <v>54</v>
      </c>
      <c r="P32" s="69" t="s">
        <v>220</v>
      </c>
      <c r="Q32" s="78">
        <v>33</v>
      </c>
      <c r="R32" s="80">
        <v>64</v>
      </c>
      <c r="S32" s="80">
        <v>32</v>
      </c>
      <c r="T32" s="80">
        <v>32</v>
      </c>
    </row>
    <row r="33" spans="1:20" ht="15.75" customHeight="1">
      <c r="A33" s="69" t="s">
        <v>221</v>
      </c>
      <c r="B33" s="78">
        <v>20</v>
      </c>
      <c r="C33" s="80">
        <v>48</v>
      </c>
      <c r="D33" s="80">
        <v>22</v>
      </c>
      <c r="E33" s="84">
        <v>26</v>
      </c>
      <c r="F33" s="69" t="s">
        <v>222</v>
      </c>
      <c r="G33" s="78">
        <v>44</v>
      </c>
      <c r="H33" s="80">
        <v>114</v>
      </c>
      <c r="I33" s="80">
        <v>57</v>
      </c>
      <c r="J33" s="80">
        <v>57</v>
      </c>
      <c r="K33" s="69" t="s">
        <v>223</v>
      </c>
      <c r="L33" s="78">
        <v>65</v>
      </c>
      <c r="M33" s="80">
        <v>169</v>
      </c>
      <c r="N33" s="80">
        <v>78</v>
      </c>
      <c r="O33" s="84">
        <v>91</v>
      </c>
      <c r="P33" s="69" t="s">
        <v>224</v>
      </c>
      <c r="Q33" s="78">
        <v>37</v>
      </c>
      <c r="R33" s="80">
        <v>82</v>
      </c>
      <c r="S33" s="80">
        <v>40</v>
      </c>
      <c r="T33" s="80">
        <v>42</v>
      </c>
    </row>
    <row r="34" spans="1:20" ht="15.75" customHeight="1">
      <c r="A34" s="69" t="s">
        <v>225</v>
      </c>
      <c r="B34" s="78">
        <v>238</v>
      </c>
      <c r="C34" s="80">
        <v>491</v>
      </c>
      <c r="D34" s="80">
        <v>245</v>
      </c>
      <c r="E34" s="84">
        <v>246</v>
      </c>
      <c r="F34" s="69" t="s">
        <v>226</v>
      </c>
      <c r="G34" s="78">
        <v>38</v>
      </c>
      <c r="H34" s="80">
        <v>89</v>
      </c>
      <c r="I34" s="80">
        <v>41</v>
      </c>
      <c r="J34" s="80">
        <v>48</v>
      </c>
      <c r="K34" s="69" t="s">
        <v>227</v>
      </c>
      <c r="L34" s="78">
        <v>16</v>
      </c>
      <c r="M34" s="80">
        <v>34</v>
      </c>
      <c r="N34" s="80">
        <v>18</v>
      </c>
      <c r="O34" s="84">
        <v>16</v>
      </c>
      <c r="P34" s="69" t="s">
        <v>228</v>
      </c>
      <c r="Q34" s="78">
        <v>71</v>
      </c>
      <c r="R34" s="80">
        <v>162</v>
      </c>
      <c r="S34" s="80">
        <v>81</v>
      </c>
      <c r="T34" s="80">
        <v>81</v>
      </c>
    </row>
    <row r="35" spans="1:20" ht="15.75" customHeight="1">
      <c r="A35" s="69" t="s">
        <v>229</v>
      </c>
      <c r="B35" s="78">
        <v>29</v>
      </c>
      <c r="C35" s="80">
        <v>64</v>
      </c>
      <c r="D35" s="80">
        <v>31</v>
      </c>
      <c r="E35" s="84">
        <v>33</v>
      </c>
      <c r="F35" s="69" t="s">
        <v>230</v>
      </c>
      <c r="G35" s="78">
        <v>67</v>
      </c>
      <c r="H35" s="80">
        <v>176</v>
      </c>
      <c r="I35" s="80">
        <v>85</v>
      </c>
      <c r="J35" s="80">
        <v>91</v>
      </c>
      <c r="K35" s="69" t="s">
        <v>231</v>
      </c>
      <c r="L35" s="78">
        <v>46</v>
      </c>
      <c r="M35" s="80">
        <v>109</v>
      </c>
      <c r="N35" s="80">
        <v>48</v>
      </c>
      <c r="O35" s="84">
        <v>61</v>
      </c>
      <c r="P35" s="69" t="s">
        <v>232</v>
      </c>
      <c r="Q35" s="78">
        <v>20</v>
      </c>
      <c r="R35" s="80">
        <v>40</v>
      </c>
      <c r="S35" s="80">
        <v>21</v>
      </c>
      <c r="T35" s="80">
        <v>19</v>
      </c>
    </row>
    <row r="36" spans="1:20" ht="15.75" customHeight="1">
      <c r="A36" s="69" t="s">
        <v>233</v>
      </c>
      <c r="B36" s="78">
        <v>71</v>
      </c>
      <c r="C36" s="80">
        <v>166</v>
      </c>
      <c r="D36" s="80">
        <v>77</v>
      </c>
      <c r="E36" s="84">
        <v>89</v>
      </c>
      <c r="F36" s="69" t="s">
        <v>234</v>
      </c>
      <c r="G36" s="78">
        <v>64</v>
      </c>
      <c r="H36" s="80">
        <v>82</v>
      </c>
      <c r="I36" s="80">
        <v>31</v>
      </c>
      <c r="J36" s="80">
        <v>51</v>
      </c>
      <c r="K36" s="69" t="s">
        <v>235</v>
      </c>
      <c r="L36" s="78">
        <v>54</v>
      </c>
      <c r="M36" s="80">
        <v>122</v>
      </c>
      <c r="N36" s="80">
        <v>55</v>
      </c>
      <c r="O36" s="84">
        <v>67</v>
      </c>
      <c r="P36" s="73" t="s">
        <v>236</v>
      </c>
      <c r="Q36" s="74">
        <f>SUM(Q37:Q41)</f>
        <v>650</v>
      </c>
      <c r="R36" s="75">
        <f>SUM(R37:R41)</f>
        <v>1315</v>
      </c>
      <c r="S36" s="75">
        <f>SUM(S37:S41)</f>
        <v>663</v>
      </c>
      <c r="T36" s="75">
        <f>SUM(T37:T41)</f>
        <v>652</v>
      </c>
    </row>
    <row r="37" spans="1:20" ht="15.75" customHeight="1">
      <c r="A37" s="69" t="s">
        <v>237</v>
      </c>
      <c r="B37" s="78">
        <v>270</v>
      </c>
      <c r="C37" s="80">
        <v>511</v>
      </c>
      <c r="D37" s="80">
        <v>255</v>
      </c>
      <c r="E37" s="84">
        <v>256</v>
      </c>
      <c r="F37" s="69" t="s">
        <v>238</v>
      </c>
      <c r="G37" s="85">
        <v>23</v>
      </c>
      <c r="H37" s="87">
        <v>58</v>
      </c>
      <c r="I37" s="87">
        <v>29</v>
      </c>
      <c r="J37" s="87">
        <v>29</v>
      </c>
      <c r="K37" s="69" t="s">
        <v>239</v>
      </c>
      <c r="L37" s="78">
        <v>151</v>
      </c>
      <c r="M37" s="80">
        <v>398</v>
      </c>
      <c r="N37" s="80">
        <v>190</v>
      </c>
      <c r="O37" s="84">
        <v>208</v>
      </c>
      <c r="P37" s="69" t="s">
        <v>240</v>
      </c>
      <c r="Q37" s="78">
        <v>209</v>
      </c>
      <c r="R37" s="80">
        <v>438</v>
      </c>
      <c r="S37" s="80">
        <v>218</v>
      </c>
      <c r="T37" s="80">
        <v>220</v>
      </c>
    </row>
    <row r="38" spans="1:20" ht="15.75" customHeight="1">
      <c r="A38" s="69" t="s">
        <v>241</v>
      </c>
      <c r="B38" s="78">
        <v>224</v>
      </c>
      <c r="C38" s="80">
        <v>411</v>
      </c>
      <c r="D38" s="80">
        <v>183</v>
      </c>
      <c r="E38" s="84">
        <v>228</v>
      </c>
      <c r="F38" s="73" t="s">
        <v>242</v>
      </c>
      <c r="G38" s="95">
        <f>SUM(G39:G42)</f>
        <v>1397</v>
      </c>
      <c r="H38" s="96">
        <f>SUM(H39:H42)</f>
        <v>3047</v>
      </c>
      <c r="I38" s="96">
        <f>SUM(I39:I42)</f>
        <v>1436</v>
      </c>
      <c r="J38" s="96">
        <f>SUM(J39:J42)</f>
        <v>1611</v>
      </c>
      <c r="K38" s="69" t="s">
        <v>243</v>
      </c>
      <c r="L38" s="78">
        <v>366</v>
      </c>
      <c r="M38" s="80">
        <v>772</v>
      </c>
      <c r="N38" s="80">
        <v>387</v>
      </c>
      <c r="O38" s="84">
        <v>385</v>
      </c>
      <c r="P38" s="69" t="s">
        <v>244</v>
      </c>
      <c r="Q38" s="78">
        <v>204</v>
      </c>
      <c r="R38" s="80">
        <v>436</v>
      </c>
      <c r="S38" s="80">
        <v>235</v>
      </c>
      <c r="T38" s="80">
        <v>201</v>
      </c>
    </row>
    <row r="39" spans="1:20" ht="15.75" customHeight="1">
      <c r="A39" s="69" t="s">
        <v>245</v>
      </c>
      <c r="B39" s="78">
        <v>83</v>
      </c>
      <c r="C39" s="80">
        <v>193</v>
      </c>
      <c r="D39" s="80">
        <v>99</v>
      </c>
      <c r="E39" s="84">
        <v>94</v>
      </c>
      <c r="F39" s="81" t="s">
        <v>246</v>
      </c>
      <c r="G39" s="70">
        <v>669</v>
      </c>
      <c r="H39" s="72">
        <v>1507</v>
      </c>
      <c r="I39" s="72">
        <v>735</v>
      </c>
      <c r="J39" s="72">
        <v>772</v>
      </c>
      <c r="K39" s="94" t="s">
        <v>247</v>
      </c>
      <c r="L39" s="78">
        <v>51</v>
      </c>
      <c r="M39" s="80">
        <v>116</v>
      </c>
      <c r="N39" s="80">
        <v>61</v>
      </c>
      <c r="O39" s="84">
        <v>55</v>
      </c>
      <c r="P39" s="69" t="s">
        <v>248</v>
      </c>
      <c r="Q39" s="78">
        <v>168</v>
      </c>
      <c r="R39" s="80">
        <v>309</v>
      </c>
      <c r="S39" s="80">
        <v>150</v>
      </c>
      <c r="T39" s="80">
        <v>159</v>
      </c>
    </row>
    <row r="40" spans="1:20" ht="15.75" customHeight="1">
      <c r="A40" s="69" t="s">
        <v>249</v>
      </c>
      <c r="B40" s="97">
        <v>51</v>
      </c>
      <c r="C40" s="98">
        <v>86</v>
      </c>
      <c r="D40" s="98">
        <v>39</v>
      </c>
      <c r="E40" s="99">
        <v>47</v>
      </c>
      <c r="F40" s="81" t="s">
        <v>250</v>
      </c>
      <c r="G40" s="78">
        <v>317</v>
      </c>
      <c r="H40" s="80">
        <v>755</v>
      </c>
      <c r="I40" s="80">
        <v>353</v>
      </c>
      <c r="J40" s="80">
        <v>402</v>
      </c>
      <c r="K40" s="73" t="s">
        <v>251</v>
      </c>
      <c r="L40" s="74">
        <f>SUM(L41:L50)</f>
        <v>826</v>
      </c>
      <c r="M40" s="75">
        <f>SUM(M41:M50)</f>
        <v>1709</v>
      </c>
      <c r="N40" s="75">
        <f>SUM(N41:N50)</f>
        <v>857</v>
      </c>
      <c r="O40" s="76">
        <f>SUM(O41:O50)</f>
        <v>852</v>
      </c>
      <c r="P40" s="69" t="s">
        <v>252</v>
      </c>
      <c r="Q40" s="78">
        <v>29</v>
      </c>
      <c r="R40" s="80">
        <v>58</v>
      </c>
      <c r="S40" s="80">
        <v>23</v>
      </c>
      <c r="T40" s="80">
        <v>35</v>
      </c>
    </row>
    <row r="41" spans="1:20" ht="15.75" customHeight="1">
      <c r="A41" s="69" t="s">
        <v>253</v>
      </c>
      <c r="B41" s="97">
        <v>35</v>
      </c>
      <c r="C41" s="98">
        <v>66</v>
      </c>
      <c r="D41" s="98">
        <v>30</v>
      </c>
      <c r="E41" s="99">
        <v>36</v>
      </c>
      <c r="F41" s="81" t="s">
        <v>254</v>
      </c>
      <c r="G41" s="78">
        <v>186</v>
      </c>
      <c r="H41" s="80">
        <v>398</v>
      </c>
      <c r="I41" s="80">
        <v>181</v>
      </c>
      <c r="J41" s="80">
        <v>217</v>
      </c>
      <c r="K41" s="69" t="s">
        <v>255</v>
      </c>
      <c r="L41" s="78">
        <v>89</v>
      </c>
      <c r="M41" s="80">
        <v>192</v>
      </c>
      <c r="N41" s="80">
        <v>97</v>
      </c>
      <c r="O41" s="84">
        <v>95</v>
      </c>
      <c r="P41" s="69" t="s">
        <v>256</v>
      </c>
      <c r="Q41" s="78">
        <v>40</v>
      </c>
      <c r="R41" s="80">
        <v>74</v>
      </c>
      <c r="S41" s="80">
        <v>37</v>
      </c>
      <c r="T41" s="80">
        <v>37</v>
      </c>
    </row>
    <row r="42" spans="1:20" ht="15.75" customHeight="1">
      <c r="A42" s="69" t="s">
        <v>257</v>
      </c>
      <c r="B42" s="97">
        <v>14</v>
      </c>
      <c r="C42" s="98">
        <v>22</v>
      </c>
      <c r="D42" s="98">
        <v>8</v>
      </c>
      <c r="E42" s="99">
        <v>14</v>
      </c>
      <c r="F42" s="81" t="s">
        <v>258</v>
      </c>
      <c r="G42" s="78">
        <v>225</v>
      </c>
      <c r="H42" s="80">
        <v>387</v>
      </c>
      <c r="I42" s="80">
        <v>167</v>
      </c>
      <c r="J42" s="80">
        <v>220</v>
      </c>
      <c r="K42" s="69" t="s">
        <v>259</v>
      </c>
      <c r="L42" s="78">
        <v>62</v>
      </c>
      <c r="M42" s="80">
        <v>135</v>
      </c>
      <c r="N42" s="80">
        <v>58</v>
      </c>
      <c r="O42" s="84">
        <v>77</v>
      </c>
      <c r="P42" s="83" t="s">
        <v>260</v>
      </c>
      <c r="Q42" s="74">
        <f>SUM(Q43:Q49)</f>
        <v>1788</v>
      </c>
      <c r="R42" s="75">
        <f>SUM(R43:R49)</f>
        <v>4712</v>
      </c>
      <c r="S42" s="75">
        <f>SUM(S43:S49)</f>
        <v>2340</v>
      </c>
      <c r="T42" s="75">
        <f>SUM(T43:T49)</f>
        <v>2372</v>
      </c>
    </row>
    <row r="43" spans="1:20" ht="15.75" customHeight="1">
      <c r="A43" s="69" t="s">
        <v>261</v>
      </c>
      <c r="B43" s="78">
        <v>43</v>
      </c>
      <c r="C43" s="80">
        <v>111</v>
      </c>
      <c r="D43" s="80">
        <v>60</v>
      </c>
      <c r="E43" s="84">
        <v>51</v>
      </c>
      <c r="F43" s="73" t="s">
        <v>262</v>
      </c>
      <c r="G43" s="74">
        <f>SUM(G44:G49)</f>
        <v>884</v>
      </c>
      <c r="H43" s="75">
        <f>SUM(H44:H49)</f>
        <v>1746</v>
      </c>
      <c r="I43" s="75">
        <f>SUM(I44:I49)</f>
        <v>892</v>
      </c>
      <c r="J43" s="75">
        <f>SUM(J44:J49)</f>
        <v>854</v>
      </c>
      <c r="K43" s="69" t="s">
        <v>263</v>
      </c>
      <c r="L43" s="78">
        <v>64</v>
      </c>
      <c r="M43" s="80">
        <v>149</v>
      </c>
      <c r="N43" s="80">
        <v>72</v>
      </c>
      <c r="O43" s="84">
        <v>77</v>
      </c>
      <c r="P43" s="69" t="s">
        <v>264</v>
      </c>
      <c r="Q43" s="100">
        <v>0</v>
      </c>
      <c r="R43" s="101">
        <v>0</v>
      </c>
      <c r="S43" s="101">
        <v>0</v>
      </c>
      <c r="T43" s="101">
        <v>0</v>
      </c>
    </row>
    <row r="44" spans="1:20" ht="15.75" customHeight="1">
      <c r="A44" s="69" t="s">
        <v>265</v>
      </c>
      <c r="B44" s="78">
        <v>73</v>
      </c>
      <c r="C44" s="80">
        <v>154</v>
      </c>
      <c r="D44" s="80">
        <v>78</v>
      </c>
      <c r="E44" s="84">
        <v>76</v>
      </c>
      <c r="F44" s="81" t="s">
        <v>266</v>
      </c>
      <c r="G44" s="78">
        <v>97</v>
      </c>
      <c r="H44" s="80">
        <v>253</v>
      </c>
      <c r="I44" s="80">
        <v>128</v>
      </c>
      <c r="J44" s="80">
        <v>125</v>
      </c>
      <c r="K44" s="69" t="s">
        <v>267</v>
      </c>
      <c r="L44" s="78">
        <v>112</v>
      </c>
      <c r="M44" s="80">
        <v>262</v>
      </c>
      <c r="N44" s="80">
        <v>132</v>
      </c>
      <c r="O44" s="84">
        <v>130</v>
      </c>
      <c r="P44" s="69" t="s">
        <v>268</v>
      </c>
      <c r="Q44" s="78">
        <v>378</v>
      </c>
      <c r="R44" s="80">
        <v>862</v>
      </c>
      <c r="S44" s="80">
        <v>433</v>
      </c>
      <c r="T44" s="80">
        <v>429</v>
      </c>
    </row>
    <row r="45" spans="1:20" ht="15.75" customHeight="1">
      <c r="A45" s="69" t="s">
        <v>269</v>
      </c>
      <c r="B45" s="78">
        <v>28</v>
      </c>
      <c r="C45" s="80">
        <v>71</v>
      </c>
      <c r="D45" s="80">
        <v>31</v>
      </c>
      <c r="E45" s="84">
        <v>40</v>
      </c>
      <c r="F45" s="81" t="s">
        <v>270</v>
      </c>
      <c r="G45" s="78">
        <v>178</v>
      </c>
      <c r="H45" s="80">
        <v>389</v>
      </c>
      <c r="I45" s="80">
        <v>193</v>
      </c>
      <c r="J45" s="80">
        <v>196</v>
      </c>
      <c r="K45" s="69" t="s">
        <v>271</v>
      </c>
      <c r="L45" s="78">
        <v>30</v>
      </c>
      <c r="M45" s="80">
        <v>59</v>
      </c>
      <c r="N45" s="80">
        <v>31</v>
      </c>
      <c r="O45" s="84">
        <v>28</v>
      </c>
      <c r="P45" s="69" t="s">
        <v>272</v>
      </c>
      <c r="Q45" s="78">
        <v>348</v>
      </c>
      <c r="R45" s="80">
        <v>872</v>
      </c>
      <c r="S45" s="80">
        <v>434</v>
      </c>
      <c r="T45" s="80">
        <v>438</v>
      </c>
    </row>
    <row r="46" spans="1:20" ht="15.75" customHeight="1">
      <c r="A46" s="69" t="s">
        <v>273</v>
      </c>
      <c r="B46" s="85">
        <v>122</v>
      </c>
      <c r="C46" s="87">
        <v>207</v>
      </c>
      <c r="D46" s="87">
        <v>104</v>
      </c>
      <c r="E46" s="93">
        <v>103</v>
      </c>
      <c r="F46" s="81" t="s">
        <v>274</v>
      </c>
      <c r="G46" s="78">
        <v>223</v>
      </c>
      <c r="H46" s="80">
        <v>340</v>
      </c>
      <c r="I46" s="80">
        <v>197</v>
      </c>
      <c r="J46" s="80">
        <v>143</v>
      </c>
      <c r="K46" s="69" t="s">
        <v>275</v>
      </c>
      <c r="L46" s="78">
        <v>42</v>
      </c>
      <c r="M46" s="80">
        <v>82</v>
      </c>
      <c r="N46" s="80">
        <v>45</v>
      </c>
      <c r="O46" s="84">
        <v>37</v>
      </c>
      <c r="P46" s="69" t="s">
        <v>276</v>
      </c>
      <c r="Q46" s="78">
        <v>289</v>
      </c>
      <c r="R46" s="80">
        <v>814</v>
      </c>
      <c r="S46" s="80">
        <v>408</v>
      </c>
      <c r="T46" s="80">
        <v>406</v>
      </c>
    </row>
    <row r="47" spans="1:20" ht="15.75" customHeight="1">
      <c r="A47" s="83" t="s">
        <v>277</v>
      </c>
      <c r="B47" s="102">
        <f>SUM(G5:G11)+B48+B49+B50+B51</f>
        <v>1808</v>
      </c>
      <c r="C47" s="103">
        <f>SUM(H5:H11)+C48+C49+C50+C51</f>
        <v>3328</v>
      </c>
      <c r="D47" s="103">
        <f>SUM(I5:I11)+D51+D50+D49+D48</f>
        <v>1636</v>
      </c>
      <c r="E47" s="104">
        <f>SUM(J5:J11)+E51+E50+E49+E48</f>
        <v>1692</v>
      </c>
      <c r="F47" s="81" t="s">
        <v>278</v>
      </c>
      <c r="G47" s="78">
        <v>123</v>
      </c>
      <c r="H47" s="80">
        <v>216</v>
      </c>
      <c r="I47" s="80">
        <v>105</v>
      </c>
      <c r="J47" s="80">
        <v>111</v>
      </c>
      <c r="K47" s="69" t="s">
        <v>279</v>
      </c>
      <c r="L47" s="78">
        <v>165</v>
      </c>
      <c r="M47" s="80">
        <v>319</v>
      </c>
      <c r="N47" s="80">
        <v>161</v>
      </c>
      <c r="O47" s="84">
        <v>158</v>
      </c>
      <c r="P47" s="69" t="s">
        <v>280</v>
      </c>
      <c r="Q47" s="78">
        <v>380</v>
      </c>
      <c r="R47" s="80">
        <v>1031</v>
      </c>
      <c r="S47" s="80">
        <v>511</v>
      </c>
      <c r="T47" s="80">
        <v>520</v>
      </c>
    </row>
    <row r="48" spans="1:20" ht="15.75" customHeight="1">
      <c r="A48" s="69" t="s">
        <v>281</v>
      </c>
      <c r="B48" s="105">
        <v>171</v>
      </c>
      <c r="C48" s="71">
        <v>265</v>
      </c>
      <c r="D48" s="71">
        <v>141</v>
      </c>
      <c r="E48" s="106">
        <v>124</v>
      </c>
      <c r="F48" s="81" t="s">
        <v>282</v>
      </c>
      <c r="G48" s="78">
        <v>112</v>
      </c>
      <c r="H48" s="80">
        <v>208</v>
      </c>
      <c r="I48" s="80">
        <v>105</v>
      </c>
      <c r="J48" s="80">
        <v>103</v>
      </c>
      <c r="K48" s="69" t="s">
        <v>283</v>
      </c>
      <c r="L48" s="78">
        <v>75</v>
      </c>
      <c r="M48" s="80">
        <v>165</v>
      </c>
      <c r="N48" s="80">
        <v>74</v>
      </c>
      <c r="O48" s="84">
        <v>91</v>
      </c>
      <c r="P48" s="69" t="s">
        <v>284</v>
      </c>
      <c r="Q48" s="78">
        <v>393</v>
      </c>
      <c r="R48" s="80">
        <v>1133</v>
      </c>
      <c r="S48" s="80">
        <v>554</v>
      </c>
      <c r="T48" s="80">
        <v>579</v>
      </c>
    </row>
    <row r="49" spans="1:20" ht="15.75" customHeight="1">
      <c r="A49" s="69" t="s">
        <v>285</v>
      </c>
      <c r="B49" s="78">
        <v>89</v>
      </c>
      <c r="C49" s="79">
        <v>152</v>
      </c>
      <c r="D49" s="80">
        <v>66</v>
      </c>
      <c r="E49" s="84">
        <v>86</v>
      </c>
      <c r="F49" s="81" t="s">
        <v>286</v>
      </c>
      <c r="G49" s="78">
        <v>151</v>
      </c>
      <c r="H49" s="80">
        <v>340</v>
      </c>
      <c r="I49" s="80">
        <v>164</v>
      </c>
      <c r="J49" s="87">
        <v>176</v>
      </c>
      <c r="K49" s="69" t="s">
        <v>287</v>
      </c>
      <c r="L49" s="78">
        <v>158</v>
      </c>
      <c r="M49" s="80">
        <v>310</v>
      </c>
      <c r="N49" s="80">
        <v>173</v>
      </c>
      <c r="O49" s="84">
        <v>137</v>
      </c>
      <c r="P49" s="69" t="s">
        <v>288</v>
      </c>
      <c r="Q49" s="100">
        <v>0</v>
      </c>
      <c r="R49" s="101">
        <v>0</v>
      </c>
      <c r="S49" s="101">
        <v>0</v>
      </c>
      <c r="T49" s="101">
        <v>0</v>
      </c>
    </row>
    <row r="50" spans="1:20" ht="15.75" customHeight="1">
      <c r="A50" s="69" t="s">
        <v>289</v>
      </c>
      <c r="B50" s="78">
        <v>74</v>
      </c>
      <c r="C50" s="79">
        <v>148</v>
      </c>
      <c r="D50" s="80">
        <v>73</v>
      </c>
      <c r="E50" s="84">
        <v>75</v>
      </c>
      <c r="F50" s="73" t="s">
        <v>290</v>
      </c>
      <c r="G50" s="88">
        <f>SUM(G51)</f>
        <v>203</v>
      </c>
      <c r="H50" s="89">
        <f>SUM(H51)</f>
        <v>434</v>
      </c>
      <c r="I50" s="89">
        <f>SUM(I51)</f>
        <v>193</v>
      </c>
      <c r="J50" s="89">
        <f>SUM(J51)</f>
        <v>241</v>
      </c>
      <c r="K50" s="69" t="s">
        <v>291</v>
      </c>
      <c r="L50" s="78">
        <v>29</v>
      </c>
      <c r="M50" s="80">
        <v>36</v>
      </c>
      <c r="N50" s="80">
        <v>14</v>
      </c>
      <c r="O50" s="84">
        <v>22</v>
      </c>
      <c r="P50" s="107" t="s">
        <v>292</v>
      </c>
      <c r="Q50" s="73">
        <f>SUM(Q51:Q52)</f>
        <v>348</v>
      </c>
      <c r="R50" s="73">
        <f>SUM(R51:R52)</f>
        <v>619</v>
      </c>
      <c r="S50" s="73">
        <f>SUM(S51:S52)</f>
        <v>301</v>
      </c>
      <c r="T50" s="73">
        <f>SUM(T51:T52)</f>
        <v>318</v>
      </c>
    </row>
    <row r="51" spans="1:20" ht="15.75" customHeight="1">
      <c r="A51" s="69" t="s">
        <v>293</v>
      </c>
      <c r="B51" s="78">
        <v>509</v>
      </c>
      <c r="C51" s="79">
        <v>890</v>
      </c>
      <c r="D51" s="80">
        <v>445</v>
      </c>
      <c r="E51" s="84">
        <v>445</v>
      </c>
      <c r="F51" s="108" t="s">
        <v>294</v>
      </c>
      <c r="G51" s="70">
        <v>203</v>
      </c>
      <c r="H51" s="72">
        <v>434</v>
      </c>
      <c r="I51" s="72">
        <v>193</v>
      </c>
      <c r="J51" s="72">
        <v>241</v>
      </c>
      <c r="K51" s="81"/>
      <c r="L51" s="109"/>
      <c r="M51" s="81"/>
      <c r="N51" s="81"/>
      <c r="O51" s="110"/>
      <c r="P51" s="69" t="s">
        <v>295</v>
      </c>
      <c r="Q51" s="109">
        <v>149</v>
      </c>
      <c r="R51" s="81">
        <v>281</v>
      </c>
      <c r="S51" s="81">
        <v>145</v>
      </c>
      <c r="T51" s="81">
        <v>136</v>
      </c>
    </row>
    <row r="52" spans="1:20" ht="15.75" customHeight="1">
      <c r="A52" s="111"/>
      <c r="B52" s="112"/>
      <c r="C52" s="112"/>
      <c r="D52" s="112"/>
      <c r="E52" s="111"/>
      <c r="F52" s="111"/>
      <c r="G52" s="112"/>
      <c r="H52" s="112"/>
      <c r="I52" s="112"/>
      <c r="J52" s="112"/>
      <c r="K52" s="111"/>
      <c r="L52" s="112"/>
      <c r="M52" s="112"/>
      <c r="N52" s="112"/>
      <c r="O52" s="111"/>
      <c r="P52" s="111" t="s">
        <v>296</v>
      </c>
      <c r="Q52" s="112">
        <v>199</v>
      </c>
      <c r="R52" s="112">
        <v>338</v>
      </c>
      <c r="S52" s="112">
        <v>156</v>
      </c>
      <c r="T52" s="113">
        <v>182</v>
      </c>
    </row>
    <row r="53" spans="1:20" ht="16.5" customHeight="1">
      <c r="A53" s="114"/>
    </row>
  </sheetData>
  <mergeCells count="1">
    <mergeCell ref="R2:T3"/>
  </mergeCells>
  <phoneticPr fontId="3"/>
  <conditionalFormatting sqref="B48:E51 G51:J51 L41:O50 Q51:T52 Q43:T49 G44:J49 G39:J42 Q37:T41">
    <cfRule type="containsBlanks" dxfId="219" priority="5">
      <formula>LEN(TRIM(B37))=0</formula>
    </cfRule>
  </conditionalFormatting>
  <conditionalFormatting sqref="B28:E29 G29:J37 L30:O39 Q29:T35 Q20:T27 L19:O28 G24:J24 G22:J22 B8:E26 G15:J20 G5:J11 L6:O17 G13:J13 Q16:T18 Q6:T9 B41:E46">
    <cfRule type="containsBlanks" dxfId="218" priority="4">
      <formula>LEN(TRIM(B5))=0</formula>
    </cfRule>
  </conditionalFormatting>
  <conditionalFormatting sqref="B30:E40">
    <cfRule type="containsBlanks" dxfId="217" priority="3">
      <formula>LEN(TRIM(B30))=0</formula>
    </cfRule>
  </conditionalFormatting>
  <conditionalFormatting sqref="G25:J27">
    <cfRule type="containsBlanks" dxfId="216" priority="2">
      <formula>LEN(TRIM(G25))=0</formula>
    </cfRule>
  </conditionalFormatting>
  <conditionalFormatting sqref="Q10:T14">
    <cfRule type="containsBlanks" dxfId="215" priority="1">
      <formula>LEN(TRIM(Q10))=0</formula>
    </cfRule>
  </conditionalFormatting>
  <pageMargins left="0.78740157480314965" right="0.78740157480314965" top="0.39370078740157483" bottom="0.39370078740157483" header="0.51181102362204722" footer="0.51181102362204722"/>
  <pageSetup paperSize="9" scale="90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85243-7659-4275-AF7C-DF79F5185AA0}">
  <sheetPr>
    <pageSetUpPr fitToPage="1"/>
  </sheetPr>
  <dimension ref="A1:T44"/>
  <sheetViews>
    <sheetView showGridLines="0" view="pageBreakPreview" zoomScaleNormal="100" zoomScaleSheetLayoutView="100" workbookViewId="0"/>
  </sheetViews>
  <sheetFormatPr defaultRowHeight="18.75"/>
  <cols>
    <col min="1" max="1" width="10.625" customWidth="1"/>
    <col min="2" max="5" width="8.25" customWidth="1"/>
    <col min="6" max="6" width="10.625" customWidth="1"/>
    <col min="7" max="10" width="7.5" customWidth="1"/>
    <col min="11" max="11" width="10.625" customWidth="1"/>
    <col min="12" max="15" width="7.5" customWidth="1"/>
    <col min="16" max="16" width="10.625" customWidth="1"/>
    <col min="17" max="20" width="7.5" customWidth="1"/>
    <col min="22" max="22" width="10.625" customWidth="1"/>
    <col min="23" max="26" width="9.375" customWidth="1"/>
    <col min="257" max="257" width="10.625" customWidth="1"/>
    <col min="258" max="258" width="7.5" customWidth="1"/>
    <col min="259" max="259" width="7.625" customWidth="1"/>
    <col min="260" max="261" width="7.5" customWidth="1"/>
    <col min="262" max="262" width="10.625" customWidth="1"/>
    <col min="263" max="266" width="7.5" customWidth="1"/>
    <col min="267" max="267" width="10.625" customWidth="1"/>
    <col min="268" max="271" width="7.5" customWidth="1"/>
    <col min="272" max="272" width="10.625" customWidth="1"/>
    <col min="273" max="273" width="7.5" customWidth="1"/>
    <col min="274" max="274" width="7.75" customWidth="1"/>
    <col min="275" max="276" width="7.5" customWidth="1"/>
    <col min="278" max="278" width="10.625" customWidth="1"/>
    <col min="279" max="282" width="9.375" customWidth="1"/>
    <col min="513" max="513" width="10.625" customWidth="1"/>
    <col min="514" max="514" width="7.5" customWidth="1"/>
    <col min="515" max="515" width="7.625" customWidth="1"/>
    <col min="516" max="517" width="7.5" customWidth="1"/>
    <col min="518" max="518" width="10.625" customWidth="1"/>
    <col min="519" max="522" width="7.5" customWidth="1"/>
    <col min="523" max="523" width="10.625" customWidth="1"/>
    <col min="524" max="527" width="7.5" customWidth="1"/>
    <col min="528" max="528" width="10.625" customWidth="1"/>
    <col min="529" max="529" width="7.5" customWidth="1"/>
    <col min="530" max="530" width="7.75" customWidth="1"/>
    <col min="531" max="532" width="7.5" customWidth="1"/>
    <col min="534" max="534" width="10.625" customWidth="1"/>
    <col min="535" max="538" width="9.375" customWidth="1"/>
    <col min="769" max="769" width="10.625" customWidth="1"/>
    <col min="770" max="770" width="7.5" customWidth="1"/>
    <col min="771" max="771" width="7.625" customWidth="1"/>
    <col min="772" max="773" width="7.5" customWidth="1"/>
    <col min="774" max="774" width="10.625" customWidth="1"/>
    <col min="775" max="778" width="7.5" customWidth="1"/>
    <col min="779" max="779" width="10.625" customWidth="1"/>
    <col min="780" max="783" width="7.5" customWidth="1"/>
    <col min="784" max="784" width="10.625" customWidth="1"/>
    <col min="785" max="785" width="7.5" customWidth="1"/>
    <col min="786" max="786" width="7.75" customWidth="1"/>
    <col min="787" max="788" width="7.5" customWidth="1"/>
    <col min="790" max="790" width="10.625" customWidth="1"/>
    <col min="791" max="794" width="9.375" customWidth="1"/>
    <col min="1025" max="1025" width="10.625" customWidth="1"/>
    <col min="1026" max="1026" width="7.5" customWidth="1"/>
    <col min="1027" max="1027" width="7.625" customWidth="1"/>
    <col min="1028" max="1029" width="7.5" customWidth="1"/>
    <col min="1030" max="1030" width="10.625" customWidth="1"/>
    <col min="1031" max="1034" width="7.5" customWidth="1"/>
    <col min="1035" max="1035" width="10.625" customWidth="1"/>
    <col min="1036" max="1039" width="7.5" customWidth="1"/>
    <col min="1040" max="1040" width="10.625" customWidth="1"/>
    <col min="1041" max="1041" width="7.5" customWidth="1"/>
    <col min="1042" max="1042" width="7.75" customWidth="1"/>
    <col min="1043" max="1044" width="7.5" customWidth="1"/>
    <col min="1046" max="1046" width="10.625" customWidth="1"/>
    <col min="1047" max="1050" width="9.375" customWidth="1"/>
    <col min="1281" max="1281" width="10.625" customWidth="1"/>
    <col min="1282" max="1282" width="7.5" customWidth="1"/>
    <col min="1283" max="1283" width="7.625" customWidth="1"/>
    <col min="1284" max="1285" width="7.5" customWidth="1"/>
    <col min="1286" max="1286" width="10.625" customWidth="1"/>
    <col min="1287" max="1290" width="7.5" customWidth="1"/>
    <col min="1291" max="1291" width="10.625" customWidth="1"/>
    <col min="1292" max="1295" width="7.5" customWidth="1"/>
    <col min="1296" max="1296" width="10.625" customWidth="1"/>
    <col min="1297" max="1297" width="7.5" customWidth="1"/>
    <col min="1298" max="1298" width="7.75" customWidth="1"/>
    <col min="1299" max="1300" width="7.5" customWidth="1"/>
    <col min="1302" max="1302" width="10.625" customWidth="1"/>
    <col min="1303" max="1306" width="9.375" customWidth="1"/>
    <col min="1537" max="1537" width="10.625" customWidth="1"/>
    <col min="1538" max="1538" width="7.5" customWidth="1"/>
    <col min="1539" max="1539" width="7.625" customWidth="1"/>
    <col min="1540" max="1541" width="7.5" customWidth="1"/>
    <col min="1542" max="1542" width="10.625" customWidth="1"/>
    <col min="1543" max="1546" width="7.5" customWidth="1"/>
    <col min="1547" max="1547" width="10.625" customWidth="1"/>
    <col min="1548" max="1551" width="7.5" customWidth="1"/>
    <col min="1552" max="1552" width="10.625" customWidth="1"/>
    <col min="1553" max="1553" width="7.5" customWidth="1"/>
    <col min="1554" max="1554" width="7.75" customWidth="1"/>
    <col min="1555" max="1556" width="7.5" customWidth="1"/>
    <col min="1558" max="1558" width="10.625" customWidth="1"/>
    <col min="1559" max="1562" width="9.375" customWidth="1"/>
    <col min="1793" max="1793" width="10.625" customWidth="1"/>
    <col min="1794" max="1794" width="7.5" customWidth="1"/>
    <col min="1795" max="1795" width="7.625" customWidth="1"/>
    <col min="1796" max="1797" width="7.5" customWidth="1"/>
    <col min="1798" max="1798" width="10.625" customWidth="1"/>
    <col min="1799" max="1802" width="7.5" customWidth="1"/>
    <col min="1803" max="1803" width="10.625" customWidth="1"/>
    <col min="1804" max="1807" width="7.5" customWidth="1"/>
    <col min="1808" max="1808" width="10.625" customWidth="1"/>
    <col min="1809" max="1809" width="7.5" customWidth="1"/>
    <col min="1810" max="1810" width="7.75" customWidth="1"/>
    <col min="1811" max="1812" width="7.5" customWidth="1"/>
    <col min="1814" max="1814" width="10.625" customWidth="1"/>
    <col min="1815" max="1818" width="9.375" customWidth="1"/>
    <col min="2049" max="2049" width="10.625" customWidth="1"/>
    <col min="2050" max="2050" width="7.5" customWidth="1"/>
    <col min="2051" max="2051" width="7.625" customWidth="1"/>
    <col min="2052" max="2053" width="7.5" customWidth="1"/>
    <col min="2054" max="2054" width="10.625" customWidth="1"/>
    <col min="2055" max="2058" width="7.5" customWidth="1"/>
    <col min="2059" max="2059" width="10.625" customWidth="1"/>
    <col min="2060" max="2063" width="7.5" customWidth="1"/>
    <col min="2064" max="2064" width="10.625" customWidth="1"/>
    <col min="2065" max="2065" width="7.5" customWidth="1"/>
    <col min="2066" max="2066" width="7.75" customWidth="1"/>
    <col min="2067" max="2068" width="7.5" customWidth="1"/>
    <col min="2070" max="2070" width="10.625" customWidth="1"/>
    <col min="2071" max="2074" width="9.375" customWidth="1"/>
    <col min="2305" max="2305" width="10.625" customWidth="1"/>
    <col min="2306" max="2306" width="7.5" customWidth="1"/>
    <col min="2307" max="2307" width="7.625" customWidth="1"/>
    <col min="2308" max="2309" width="7.5" customWidth="1"/>
    <col min="2310" max="2310" width="10.625" customWidth="1"/>
    <col min="2311" max="2314" width="7.5" customWidth="1"/>
    <col min="2315" max="2315" width="10.625" customWidth="1"/>
    <col min="2316" max="2319" width="7.5" customWidth="1"/>
    <col min="2320" max="2320" width="10.625" customWidth="1"/>
    <col min="2321" max="2321" width="7.5" customWidth="1"/>
    <col min="2322" max="2322" width="7.75" customWidth="1"/>
    <col min="2323" max="2324" width="7.5" customWidth="1"/>
    <col min="2326" max="2326" width="10.625" customWidth="1"/>
    <col min="2327" max="2330" width="9.375" customWidth="1"/>
    <col min="2561" max="2561" width="10.625" customWidth="1"/>
    <col min="2562" max="2562" width="7.5" customWidth="1"/>
    <col min="2563" max="2563" width="7.625" customWidth="1"/>
    <col min="2564" max="2565" width="7.5" customWidth="1"/>
    <col min="2566" max="2566" width="10.625" customWidth="1"/>
    <col min="2567" max="2570" width="7.5" customWidth="1"/>
    <col min="2571" max="2571" width="10.625" customWidth="1"/>
    <col min="2572" max="2575" width="7.5" customWidth="1"/>
    <col min="2576" max="2576" width="10.625" customWidth="1"/>
    <col min="2577" max="2577" width="7.5" customWidth="1"/>
    <col min="2578" max="2578" width="7.75" customWidth="1"/>
    <col min="2579" max="2580" width="7.5" customWidth="1"/>
    <col min="2582" max="2582" width="10.625" customWidth="1"/>
    <col min="2583" max="2586" width="9.375" customWidth="1"/>
    <col min="2817" max="2817" width="10.625" customWidth="1"/>
    <col min="2818" max="2818" width="7.5" customWidth="1"/>
    <col min="2819" max="2819" width="7.625" customWidth="1"/>
    <col min="2820" max="2821" width="7.5" customWidth="1"/>
    <col min="2822" max="2822" width="10.625" customWidth="1"/>
    <col min="2823" max="2826" width="7.5" customWidth="1"/>
    <col min="2827" max="2827" width="10.625" customWidth="1"/>
    <col min="2828" max="2831" width="7.5" customWidth="1"/>
    <col min="2832" max="2832" width="10.625" customWidth="1"/>
    <col min="2833" max="2833" width="7.5" customWidth="1"/>
    <col min="2834" max="2834" width="7.75" customWidth="1"/>
    <col min="2835" max="2836" width="7.5" customWidth="1"/>
    <col min="2838" max="2838" width="10.625" customWidth="1"/>
    <col min="2839" max="2842" width="9.375" customWidth="1"/>
    <col min="3073" max="3073" width="10.625" customWidth="1"/>
    <col min="3074" max="3074" width="7.5" customWidth="1"/>
    <col min="3075" max="3075" width="7.625" customWidth="1"/>
    <col min="3076" max="3077" width="7.5" customWidth="1"/>
    <col min="3078" max="3078" width="10.625" customWidth="1"/>
    <col min="3079" max="3082" width="7.5" customWidth="1"/>
    <col min="3083" max="3083" width="10.625" customWidth="1"/>
    <col min="3084" max="3087" width="7.5" customWidth="1"/>
    <col min="3088" max="3088" width="10.625" customWidth="1"/>
    <col min="3089" max="3089" width="7.5" customWidth="1"/>
    <col min="3090" max="3090" width="7.75" customWidth="1"/>
    <col min="3091" max="3092" width="7.5" customWidth="1"/>
    <col min="3094" max="3094" width="10.625" customWidth="1"/>
    <col min="3095" max="3098" width="9.375" customWidth="1"/>
    <col min="3329" max="3329" width="10.625" customWidth="1"/>
    <col min="3330" max="3330" width="7.5" customWidth="1"/>
    <col min="3331" max="3331" width="7.625" customWidth="1"/>
    <col min="3332" max="3333" width="7.5" customWidth="1"/>
    <col min="3334" max="3334" width="10.625" customWidth="1"/>
    <col min="3335" max="3338" width="7.5" customWidth="1"/>
    <col min="3339" max="3339" width="10.625" customWidth="1"/>
    <col min="3340" max="3343" width="7.5" customWidth="1"/>
    <col min="3344" max="3344" width="10.625" customWidth="1"/>
    <col min="3345" max="3345" width="7.5" customWidth="1"/>
    <col min="3346" max="3346" width="7.75" customWidth="1"/>
    <col min="3347" max="3348" width="7.5" customWidth="1"/>
    <col min="3350" max="3350" width="10.625" customWidth="1"/>
    <col min="3351" max="3354" width="9.375" customWidth="1"/>
    <col min="3585" max="3585" width="10.625" customWidth="1"/>
    <col min="3586" max="3586" width="7.5" customWidth="1"/>
    <col min="3587" max="3587" width="7.625" customWidth="1"/>
    <col min="3588" max="3589" width="7.5" customWidth="1"/>
    <col min="3590" max="3590" width="10.625" customWidth="1"/>
    <col min="3591" max="3594" width="7.5" customWidth="1"/>
    <col min="3595" max="3595" width="10.625" customWidth="1"/>
    <col min="3596" max="3599" width="7.5" customWidth="1"/>
    <col min="3600" max="3600" width="10.625" customWidth="1"/>
    <col min="3601" max="3601" width="7.5" customWidth="1"/>
    <col min="3602" max="3602" width="7.75" customWidth="1"/>
    <col min="3603" max="3604" width="7.5" customWidth="1"/>
    <col min="3606" max="3606" width="10.625" customWidth="1"/>
    <col min="3607" max="3610" width="9.375" customWidth="1"/>
    <col min="3841" max="3841" width="10.625" customWidth="1"/>
    <col min="3842" max="3842" width="7.5" customWidth="1"/>
    <col min="3843" max="3843" width="7.625" customWidth="1"/>
    <col min="3844" max="3845" width="7.5" customWidth="1"/>
    <col min="3846" max="3846" width="10.625" customWidth="1"/>
    <col min="3847" max="3850" width="7.5" customWidth="1"/>
    <col min="3851" max="3851" width="10.625" customWidth="1"/>
    <col min="3852" max="3855" width="7.5" customWidth="1"/>
    <col min="3856" max="3856" width="10.625" customWidth="1"/>
    <col min="3857" max="3857" width="7.5" customWidth="1"/>
    <col min="3858" max="3858" width="7.75" customWidth="1"/>
    <col min="3859" max="3860" width="7.5" customWidth="1"/>
    <col min="3862" max="3862" width="10.625" customWidth="1"/>
    <col min="3863" max="3866" width="9.375" customWidth="1"/>
    <col min="4097" max="4097" width="10.625" customWidth="1"/>
    <col min="4098" max="4098" width="7.5" customWidth="1"/>
    <col min="4099" max="4099" width="7.625" customWidth="1"/>
    <col min="4100" max="4101" width="7.5" customWidth="1"/>
    <col min="4102" max="4102" width="10.625" customWidth="1"/>
    <col min="4103" max="4106" width="7.5" customWidth="1"/>
    <col min="4107" max="4107" width="10.625" customWidth="1"/>
    <col min="4108" max="4111" width="7.5" customWidth="1"/>
    <col min="4112" max="4112" width="10.625" customWidth="1"/>
    <col min="4113" max="4113" width="7.5" customWidth="1"/>
    <col min="4114" max="4114" width="7.75" customWidth="1"/>
    <col min="4115" max="4116" width="7.5" customWidth="1"/>
    <col min="4118" max="4118" width="10.625" customWidth="1"/>
    <col min="4119" max="4122" width="9.375" customWidth="1"/>
    <col min="4353" max="4353" width="10.625" customWidth="1"/>
    <col min="4354" max="4354" width="7.5" customWidth="1"/>
    <col min="4355" max="4355" width="7.625" customWidth="1"/>
    <col min="4356" max="4357" width="7.5" customWidth="1"/>
    <col min="4358" max="4358" width="10.625" customWidth="1"/>
    <col min="4359" max="4362" width="7.5" customWidth="1"/>
    <col min="4363" max="4363" width="10.625" customWidth="1"/>
    <col min="4364" max="4367" width="7.5" customWidth="1"/>
    <col min="4368" max="4368" width="10.625" customWidth="1"/>
    <col min="4369" max="4369" width="7.5" customWidth="1"/>
    <col min="4370" max="4370" width="7.75" customWidth="1"/>
    <col min="4371" max="4372" width="7.5" customWidth="1"/>
    <col min="4374" max="4374" width="10.625" customWidth="1"/>
    <col min="4375" max="4378" width="9.375" customWidth="1"/>
    <col min="4609" max="4609" width="10.625" customWidth="1"/>
    <col min="4610" max="4610" width="7.5" customWidth="1"/>
    <col min="4611" max="4611" width="7.625" customWidth="1"/>
    <col min="4612" max="4613" width="7.5" customWidth="1"/>
    <col min="4614" max="4614" width="10.625" customWidth="1"/>
    <col min="4615" max="4618" width="7.5" customWidth="1"/>
    <col min="4619" max="4619" width="10.625" customWidth="1"/>
    <col min="4620" max="4623" width="7.5" customWidth="1"/>
    <col min="4624" max="4624" width="10.625" customWidth="1"/>
    <col min="4625" max="4625" width="7.5" customWidth="1"/>
    <col min="4626" max="4626" width="7.75" customWidth="1"/>
    <col min="4627" max="4628" width="7.5" customWidth="1"/>
    <col min="4630" max="4630" width="10.625" customWidth="1"/>
    <col min="4631" max="4634" width="9.375" customWidth="1"/>
    <col min="4865" max="4865" width="10.625" customWidth="1"/>
    <col min="4866" max="4866" width="7.5" customWidth="1"/>
    <col min="4867" max="4867" width="7.625" customWidth="1"/>
    <col min="4868" max="4869" width="7.5" customWidth="1"/>
    <col min="4870" max="4870" width="10.625" customWidth="1"/>
    <col min="4871" max="4874" width="7.5" customWidth="1"/>
    <col min="4875" max="4875" width="10.625" customWidth="1"/>
    <col min="4876" max="4879" width="7.5" customWidth="1"/>
    <col min="4880" max="4880" width="10.625" customWidth="1"/>
    <col min="4881" max="4881" width="7.5" customWidth="1"/>
    <col min="4882" max="4882" width="7.75" customWidth="1"/>
    <col min="4883" max="4884" width="7.5" customWidth="1"/>
    <col min="4886" max="4886" width="10.625" customWidth="1"/>
    <col min="4887" max="4890" width="9.375" customWidth="1"/>
    <col min="5121" max="5121" width="10.625" customWidth="1"/>
    <col min="5122" max="5122" width="7.5" customWidth="1"/>
    <col min="5123" max="5123" width="7.625" customWidth="1"/>
    <col min="5124" max="5125" width="7.5" customWidth="1"/>
    <col min="5126" max="5126" width="10.625" customWidth="1"/>
    <col min="5127" max="5130" width="7.5" customWidth="1"/>
    <col min="5131" max="5131" width="10.625" customWidth="1"/>
    <col min="5132" max="5135" width="7.5" customWidth="1"/>
    <col min="5136" max="5136" width="10.625" customWidth="1"/>
    <col min="5137" max="5137" width="7.5" customWidth="1"/>
    <col min="5138" max="5138" width="7.75" customWidth="1"/>
    <col min="5139" max="5140" width="7.5" customWidth="1"/>
    <col min="5142" max="5142" width="10.625" customWidth="1"/>
    <col min="5143" max="5146" width="9.375" customWidth="1"/>
    <col min="5377" max="5377" width="10.625" customWidth="1"/>
    <col min="5378" max="5378" width="7.5" customWidth="1"/>
    <col min="5379" max="5379" width="7.625" customWidth="1"/>
    <col min="5380" max="5381" width="7.5" customWidth="1"/>
    <col min="5382" max="5382" width="10.625" customWidth="1"/>
    <col min="5383" max="5386" width="7.5" customWidth="1"/>
    <col min="5387" max="5387" width="10.625" customWidth="1"/>
    <col min="5388" max="5391" width="7.5" customWidth="1"/>
    <col min="5392" max="5392" width="10.625" customWidth="1"/>
    <col min="5393" max="5393" width="7.5" customWidth="1"/>
    <col min="5394" max="5394" width="7.75" customWidth="1"/>
    <col min="5395" max="5396" width="7.5" customWidth="1"/>
    <col min="5398" max="5398" width="10.625" customWidth="1"/>
    <col min="5399" max="5402" width="9.375" customWidth="1"/>
    <col min="5633" max="5633" width="10.625" customWidth="1"/>
    <col min="5634" max="5634" width="7.5" customWidth="1"/>
    <col min="5635" max="5635" width="7.625" customWidth="1"/>
    <col min="5636" max="5637" width="7.5" customWidth="1"/>
    <col min="5638" max="5638" width="10.625" customWidth="1"/>
    <col min="5639" max="5642" width="7.5" customWidth="1"/>
    <col min="5643" max="5643" width="10.625" customWidth="1"/>
    <col min="5644" max="5647" width="7.5" customWidth="1"/>
    <col min="5648" max="5648" width="10.625" customWidth="1"/>
    <col min="5649" max="5649" width="7.5" customWidth="1"/>
    <col min="5650" max="5650" width="7.75" customWidth="1"/>
    <col min="5651" max="5652" width="7.5" customWidth="1"/>
    <col min="5654" max="5654" width="10.625" customWidth="1"/>
    <col min="5655" max="5658" width="9.375" customWidth="1"/>
    <col min="5889" max="5889" width="10.625" customWidth="1"/>
    <col min="5890" max="5890" width="7.5" customWidth="1"/>
    <col min="5891" max="5891" width="7.625" customWidth="1"/>
    <col min="5892" max="5893" width="7.5" customWidth="1"/>
    <col min="5894" max="5894" width="10.625" customWidth="1"/>
    <col min="5895" max="5898" width="7.5" customWidth="1"/>
    <col min="5899" max="5899" width="10.625" customWidth="1"/>
    <col min="5900" max="5903" width="7.5" customWidth="1"/>
    <col min="5904" max="5904" width="10.625" customWidth="1"/>
    <col min="5905" max="5905" width="7.5" customWidth="1"/>
    <col min="5906" max="5906" width="7.75" customWidth="1"/>
    <col min="5907" max="5908" width="7.5" customWidth="1"/>
    <col min="5910" max="5910" width="10.625" customWidth="1"/>
    <col min="5911" max="5914" width="9.375" customWidth="1"/>
    <col min="6145" max="6145" width="10.625" customWidth="1"/>
    <col min="6146" max="6146" width="7.5" customWidth="1"/>
    <col min="6147" max="6147" width="7.625" customWidth="1"/>
    <col min="6148" max="6149" width="7.5" customWidth="1"/>
    <col min="6150" max="6150" width="10.625" customWidth="1"/>
    <col min="6151" max="6154" width="7.5" customWidth="1"/>
    <col min="6155" max="6155" width="10.625" customWidth="1"/>
    <col min="6156" max="6159" width="7.5" customWidth="1"/>
    <col min="6160" max="6160" width="10.625" customWidth="1"/>
    <col min="6161" max="6161" width="7.5" customWidth="1"/>
    <col min="6162" max="6162" width="7.75" customWidth="1"/>
    <col min="6163" max="6164" width="7.5" customWidth="1"/>
    <col min="6166" max="6166" width="10.625" customWidth="1"/>
    <col min="6167" max="6170" width="9.375" customWidth="1"/>
    <col min="6401" max="6401" width="10.625" customWidth="1"/>
    <col min="6402" max="6402" width="7.5" customWidth="1"/>
    <col min="6403" max="6403" width="7.625" customWidth="1"/>
    <col min="6404" max="6405" width="7.5" customWidth="1"/>
    <col min="6406" max="6406" width="10.625" customWidth="1"/>
    <col min="6407" max="6410" width="7.5" customWidth="1"/>
    <col min="6411" max="6411" width="10.625" customWidth="1"/>
    <col min="6412" max="6415" width="7.5" customWidth="1"/>
    <col min="6416" max="6416" width="10.625" customWidth="1"/>
    <col min="6417" max="6417" width="7.5" customWidth="1"/>
    <col min="6418" max="6418" width="7.75" customWidth="1"/>
    <col min="6419" max="6420" width="7.5" customWidth="1"/>
    <col min="6422" max="6422" width="10.625" customWidth="1"/>
    <col min="6423" max="6426" width="9.375" customWidth="1"/>
    <col min="6657" max="6657" width="10.625" customWidth="1"/>
    <col min="6658" max="6658" width="7.5" customWidth="1"/>
    <col min="6659" max="6659" width="7.625" customWidth="1"/>
    <col min="6660" max="6661" width="7.5" customWidth="1"/>
    <col min="6662" max="6662" width="10.625" customWidth="1"/>
    <col min="6663" max="6666" width="7.5" customWidth="1"/>
    <col min="6667" max="6667" width="10.625" customWidth="1"/>
    <col min="6668" max="6671" width="7.5" customWidth="1"/>
    <col min="6672" max="6672" width="10.625" customWidth="1"/>
    <col min="6673" max="6673" width="7.5" customWidth="1"/>
    <col min="6674" max="6674" width="7.75" customWidth="1"/>
    <col min="6675" max="6676" width="7.5" customWidth="1"/>
    <col min="6678" max="6678" width="10.625" customWidth="1"/>
    <col min="6679" max="6682" width="9.375" customWidth="1"/>
    <col min="6913" max="6913" width="10.625" customWidth="1"/>
    <col min="6914" max="6914" width="7.5" customWidth="1"/>
    <col min="6915" max="6915" width="7.625" customWidth="1"/>
    <col min="6916" max="6917" width="7.5" customWidth="1"/>
    <col min="6918" max="6918" width="10.625" customWidth="1"/>
    <col min="6919" max="6922" width="7.5" customWidth="1"/>
    <col min="6923" max="6923" width="10.625" customWidth="1"/>
    <col min="6924" max="6927" width="7.5" customWidth="1"/>
    <col min="6928" max="6928" width="10.625" customWidth="1"/>
    <col min="6929" max="6929" width="7.5" customWidth="1"/>
    <col min="6930" max="6930" width="7.75" customWidth="1"/>
    <col min="6931" max="6932" width="7.5" customWidth="1"/>
    <col min="6934" max="6934" width="10.625" customWidth="1"/>
    <col min="6935" max="6938" width="9.375" customWidth="1"/>
    <col min="7169" max="7169" width="10.625" customWidth="1"/>
    <col min="7170" max="7170" width="7.5" customWidth="1"/>
    <col min="7171" max="7171" width="7.625" customWidth="1"/>
    <col min="7172" max="7173" width="7.5" customWidth="1"/>
    <col min="7174" max="7174" width="10.625" customWidth="1"/>
    <col min="7175" max="7178" width="7.5" customWidth="1"/>
    <col min="7179" max="7179" width="10.625" customWidth="1"/>
    <col min="7180" max="7183" width="7.5" customWidth="1"/>
    <col min="7184" max="7184" width="10.625" customWidth="1"/>
    <col min="7185" max="7185" width="7.5" customWidth="1"/>
    <col min="7186" max="7186" width="7.75" customWidth="1"/>
    <col min="7187" max="7188" width="7.5" customWidth="1"/>
    <col min="7190" max="7190" width="10.625" customWidth="1"/>
    <col min="7191" max="7194" width="9.375" customWidth="1"/>
    <col min="7425" max="7425" width="10.625" customWidth="1"/>
    <col min="7426" max="7426" width="7.5" customWidth="1"/>
    <col min="7427" max="7427" width="7.625" customWidth="1"/>
    <col min="7428" max="7429" width="7.5" customWidth="1"/>
    <col min="7430" max="7430" width="10.625" customWidth="1"/>
    <col min="7431" max="7434" width="7.5" customWidth="1"/>
    <col min="7435" max="7435" width="10.625" customWidth="1"/>
    <col min="7436" max="7439" width="7.5" customWidth="1"/>
    <col min="7440" max="7440" width="10.625" customWidth="1"/>
    <col min="7441" max="7441" width="7.5" customWidth="1"/>
    <col min="7442" max="7442" width="7.75" customWidth="1"/>
    <col min="7443" max="7444" width="7.5" customWidth="1"/>
    <col min="7446" max="7446" width="10.625" customWidth="1"/>
    <col min="7447" max="7450" width="9.375" customWidth="1"/>
    <col min="7681" max="7681" width="10.625" customWidth="1"/>
    <col min="7682" max="7682" width="7.5" customWidth="1"/>
    <col min="7683" max="7683" width="7.625" customWidth="1"/>
    <col min="7684" max="7685" width="7.5" customWidth="1"/>
    <col min="7686" max="7686" width="10.625" customWidth="1"/>
    <col min="7687" max="7690" width="7.5" customWidth="1"/>
    <col min="7691" max="7691" width="10.625" customWidth="1"/>
    <col min="7692" max="7695" width="7.5" customWidth="1"/>
    <col min="7696" max="7696" width="10.625" customWidth="1"/>
    <col min="7697" max="7697" width="7.5" customWidth="1"/>
    <col min="7698" max="7698" width="7.75" customWidth="1"/>
    <col min="7699" max="7700" width="7.5" customWidth="1"/>
    <col min="7702" max="7702" width="10.625" customWidth="1"/>
    <col min="7703" max="7706" width="9.375" customWidth="1"/>
    <col min="7937" max="7937" width="10.625" customWidth="1"/>
    <col min="7938" max="7938" width="7.5" customWidth="1"/>
    <col min="7939" max="7939" width="7.625" customWidth="1"/>
    <col min="7940" max="7941" width="7.5" customWidth="1"/>
    <col min="7942" max="7942" width="10.625" customWidth="1"/>
    <col min="7943" max="7946" width="7.5" customWidth="1"/>
    <col min="7947" max="7947" width="10.625" customWidth="1"/>
    <col min="7948" max="7951" width="7.5" customWidth="1"/>
    <col min="7952" max="7952" width="10.625" customWidth="1"/>
    <col min="7953" max="7953" width="7.5" customWidth="1"/>
    <col min="7954" max="7954" width="7.75" customWidth="1"/>
    <col min="7955" max="7956" width="7.5" customWidth="1"/>
    <col min="7958" max="7958" width="10.625" customWidth="1"/>
    <col min="7959" max="7962" width="9.375" customWidth="1"/>
    <col min="8193" max="8193" width="10.625" customWidth="1"/>
    <col min="8194" max="8194" width="7.5" customWidth="1"/>
    <col min="8195" max="8195" width="7.625" customWidth="1"/>
    <col min="8196" max="8197" width="7.5" customWidth="1"/>
    <col min="8198" max="8198" width="10.625" customWidth="1"/>
    <col min="8199" max="8202" width="7.5" customWidth="1"/>
    <col min="8203" max="8203" width="10.625" customWidth="1"/>
    <col min="8204" max="8207" width="7.5" customWidth="1"/>
    <col min="8208" max="8208" width="10.625" customWidth="1"/>
    <col min="8209" max="8209" width="7.5" customWidth="1"/>
    <col min="8210" max="8210" width="7.75" customWidth="1"/>
    <col min="8211" max="8212" width="7.5" customWidth="1"/>
    <col min="8214" max="8214" width="10.625" customWidth="1"/>
    <col min="8215" max="8218" width="9.375" customWidth="1"/>
    <col min="8449" max="8449" width="10.625" customWidth="1"/>
    <col min="8450" max="8450" width="7.5" customWidth="1"/>
    <col min="8451" max="8451" width="7.625" customWidth="1"/>
    <col min="8452" max="8453" width="7.5" customWidth="1"/>
    <col min="8454" max="8454" width="10.625" customWidth="1"/>
    <col min="8455" max="8458" width="7.5" customWidth="1"/>
    <col min="8459" max="8459" width="10.625" customWidth="1"/>
    <col min="8460" max="8463" width="7.5" customWidth="1"/>
    <col min="8464" max="8464" width="10.625" customWidth="1"/>
    <col min="8465" max="8465" width="7.5" customWidth="1"/>
    <col min="8466" max="8466" width="7.75" customWidth="1"/>
    <col min="8467" max="8468" width="7.5" customWidth="1"/>
    <col min="8470" max="8470" width="10.625" customWidth="1"/>
    <col min="8471" max="8474" width="9.375" customWidth="1"/>
    <col min="8705" max="8705" width="10.625" customWidth="1"/>
    <col min="8706" max="8706" width="7.5" customWidth="1"/>
    <col min="8707" max="8707" width="7.625" customWidth="1"/>
    <col min="8708" max="8709" width="7.5" customWidth="1"/>
    <col min="8710" max="8710" width="10.625" customWidth="1"/>
    <col min="8711" max="8714" width="7.5" customWidth="1"/>
    <col min="8715" max="8715" width="10.625" customWidth="1"/>
    <col min="8716" max="8719" width="7.5" customWidth="1"/>
    <col min="8720" max="8720" width="10.625" customWidth="1"/>
    <col min="8721" max="8721" width="7.5" customWidth="1"/>
    <col min="8722" max="8722" width="7.75" customWidth="1"/>
    <col min="8723" max="8724" width="7.5" customWidth="1"/>
    <col min="8726" max="8726" width="10.625" customWidth="1"/>
    <col min="8727" max="8730" width="9.375" customWidth="1"/>
    <col min="8961" max="8961" width="10.625" customWidth="1"/>
    <col min="8962" max="8962" width="7.5" customWidth="1"/>
    <col min="8963" max="8963" width="7.625" customWidth="1"/>
    <col min="8964" max="8965" width="7.5" customWidth="1"/>
    <col min="8966" max="8966" width="10.625" customWidth="1"/>
    <col min="8967" max="8970" width="7.5" customWidth="1"/>
    <col min="8971" max="8971" width="10.625" customWidth="1"/>
    <col min="8972" max="8975" width="7.5" customWidth="1"/>
    <col min="8976" max="8976" width="10.625" customWidth="1"/>
    <col min="8977" max="8977" width="7.5" customWidth="1"/>
    <col min="8978" max="8978" width="7.75" customWidth="1"/>
    <col min="8979" max="8980" width="7.5" customWidth="1"/>
    <col min="8982" max="8982" width="10.625" customWidth="1"/>
    <col min="8983" max="8986" width="9.375" customWidth="1"/>
    <col min="9217" max="9217" width="10.625" customWidth="1"/>
    <col min="9218" max="9218" width="7.5" customWidth="1"/>
    <col min="9219" max="9219" width="7.625" customWidth="1"/>
    <col min="9220" max="9221" width="7.5" customWidth="1"/>
    <col min="9222" max="9222" width="10.625" customWidth="1"/>
    <col min="9223" max="9226" width="7.5" customWidth="1"/>
    <col min="9227" max="9227" width="10.625" customWidth="1"/>
    <col min="9228" max="9231" width="7.5" customWidth="1"/>
    <col min="9232" max="9232" width="10.625" customWidth="1"/>
    <col min="9233" max="9233" width="7.5" customWidth="1"/>
    <col min="9234" max="9234" width="7.75" customWidth="1"/>
    <col min="9235" max="9236" width="7.5" customWidth="1"/>
    <col min="9238" max="9238" width="10.625" customWidth="1"/>
    <col min="9239" max="9242" width="9.375" customWidth="1"/>
    <col min="9473" max="9473" width="10.625" customWidth="1"/>
    <col min="9474" max="9474" width="7.5" customWidth="1"/>
    <col min="9475" max="9475" width="7.625" customWidth="1"/>
    <col min="9476" max="9477" width="7.5" customWidth="1"/>
    <col min="9478" max="9478" width="10.625" customWidth="1"/>
    <col min="9479" max="9482" width="7.5" customWidth="1"/>
    <col min="9483" max="9483" width="10.625" customWidth="1"/>
    <col min="9484" max="9487" width="7.5" customWidth="1"/>
    <col min="9488" max="9488" width="10.625" customWidth="1"/>
    <col min="9489" max="9489" width="7.5" customWidth="1"/>
    <col min="9490" max="9490" width="7.75" customWidth="1"/>
    <col min="9491" max="9492" width="7.5" customWidth="1"/>
    <col min="9494" max="9494" width="10.625" customWidth="1"/>
    <col min="9495" max="9498" width="9.375" customWidth="1"/>
    <col min="9729" max="9729" width="10.625" customWidth="1"/>
    <col min="9730" max="9730" width="7.5" customWidth="1"/>
    <col min="9731" max="9731" width="7.625" customWidth="1"/>
    <col min="9732" max="9733" width="7.5" customWidth="1"/>
    <col min="9734" max="9734" width="10.625" customWidth="1"/>
    <col min="9735" max="9738" width="7.5" customWidth="1"/>
    <col min="9739" max="9739" width="10.625" customWidth="1"/>
    <col min="9740" max="9743" width="7.5" customWidth="1"/>
    <col min="9744" max="9744" width="10.625" customWidth="1"/>
    <col min="9745" max="9745" width="7.5" customWidth="1"/>
    <col min="9746" max="9746" width="7.75" customWidth="1"/>
    <col min="9747" max="9748" width="7.5" customWidth="1"/>
    <col min="9750" max="9750" width="10.625" customWidth="1"/>
    <col min="9751" max="9754" width="9.375" customWidth="1"/>
    <col min="9985" max="9985" width="10.625" customWidth="1"/>
    <col min="9986" max="9986" width="7.5" customWidth="1"/>
    <col min="9987" max="9987" width="7.625" customWidth="1"/>
    <col min="9988" max="9989" width="7.5" customWidth="1"/>
    <col min="9990" max="9990" width="10.625" customWidth="1"/>
    <col min="9991" max="9994" width="7.5" customWidth="1"/>
    <col min="9995" max="9995" width="10.625" customWidth="1"/>
    <col min="9996" max="9999" width="7.5" customWidth="1"/>
    <col min="10000" max="10000" width="10.625" customWidth="1"/>
    <col min="10001" max="10001" width="7.5" customWidth="1"/>
    <col min="10002" max="10002" width="7.75" customWidth="1"/>
    <col min="10003" max="10004" width="7.5" customWidth="1"/>
    <col min="10006" max="10006" width="10.625" customWidth="1"/>
    <col min="10007" max="10010" width="9.375" customWidth="1"/>
    <col min="10241" max="10241" width="10.625" customWidth="1"/>
    <col min="10242" max="10242" width="7.5" customWidth="1"/>
    <col min="10243" max="10243" width="7.625" customWidth="1"/>
    <col min="10244" max="10245" width="7.5" customWidth="1"/>
    <col min="10246" max="10246" width="10.625" customWidth="1"/>
    <col min="10247" max="10250" width="7.5" customWidth="1"/>
    <col min="10251" max="10251" width="10.625" customWidth="1"/>
    <col min="10252" max="10255" width="7.5" customWidth="1"/>
    <col min="10256" max="10256" width="10.625" customWidth="1"/>
    <col min="10257" max="10257" width="7.5" customWidth="1"/>
    <col min="10258" max="10258" width="7.75" customWidth="1"/>
    <col min="10259" max="10260" width="7.5" customWidth="1"/>
    <col min="10262" max="10262" width="10.625" customWidth="1"/>
    <col min="10263" max="10266" width="9.375" customWidth="1"/>
    <col min="10497" max="10497" width="10.625" customWidth="1"/>
    <col min="10498" max="10498" width="7.5" customWidth="1"/>
    <col min="10499" max="10499" width="7.625" customWidth="1"/>
    <col min="10500" max="10501" width="7.5" customWidth="1"/>
    <col min="10502" max="10502" width="10.625" customWidth="1"/>
    <col min="10503" max="10506" width="7.5" customWidth="1"/>
    <col min="10507" max="10507" width="10.625" customWidth="1"/>
    <col min="10508" max="10511" width="7.5" customWidth="1"/>
    <col min="10512" max="10512" width="10.625" customWidth="1"/>
    <col min="10513" max="10513" width="7.5" customWidth="1"/>
    <col min="10514" max="10514" width="7.75" customWidth="1"/>
    <col min="10515" max="10516" width="7.5" customWidth="1"/>
    <col min="10518" max="10518" width="10.625" customWidth="1"/>
    <col min="10519" max="10522" width="9.375" customWidth="1"/>
    <col min="10753" max="10753" width="10.625" customWidth="1"/>
    <col min="10754" max="10754" width="7.5" customWidth="1"/>
    <col min="10755" max="10755" width="7.625" customWidth="1"/>
    <col min="10756" max="10757" width="7.5" customWidth="1"/>
    <col min="10758" max="10758" width="10.625" customWidth="1"/>
    <col min="10759" max="10762" width="7.5" customWidth="1"/>
    <col min="10763" max="10763" width="10.625" customWidth="1"/>
    <col min="10764" max="10767" width="7.5" customWidth="1"/>
    <col min="10768" max="10768" width="10.625" customWidth="1"/>
    <col min="10769" max="10769" width="7.5" customWidth="1"/>
    <col min="10770" max="10770" width="7.75" customWidth="1"/>
    <col min="10771" max="10772" width="7.5" customWidth="1"/>
    <col min="10774" max="10774" width="10.625" customWidth="1"/>
    <col min="10775" max="10778" width="9.375" customWidth="1"/>
    <col min="11009" max="11009" width="10.625" customWidth="1"/>
    <col min="11010" max="11010" width="7.5" customWidth="1"/>
    <col min="11011" max="11011" width="7.625" customWidth="1"/>
    <col min="11012" max="11013" width="7.5" customWidth="1"/>
    <col min="11014" max="11014" width="10.625" customWidth="1"/>
    <col min="11015" max="11018" width="7.5" customWidth="1"/>
    <col min="11019" max="11019" width="10.625" customWidth="1"/>
    <col min="11020" max="11023" width="7.5" customWidth="1"/>
    <col min="11024" max="11024" width="10.625" customWidth="1"/>
    <col min="11025" max="11025" width="7.5" customWidth="1"/>
    <col min="11026" max="11026" width="7.75" customWidth="1"/>
    <col min="11027" max="11028" width="7.5" customWidth="1"/>
    <col min="11030" max="11030" width="10.625" customWidth="1"/>
    <col min="11031" max="11034" width="9.375" customWidth="1"/>
    <col min="11265" max="11265" width="10.625" customWidth="1"/>
    <col min="11266" max="11266" width="7.5" customWidth="1"/>
    <col min="11267" max="11267" width="7.625" customWidth="1"/>
    <col min="11268" max="11269" width="7.5" customWidth="1"/>
    <col min="11270" max="11270" width="10.625" customWidth="1"/>
    <col min="11271" max="11274" width="7.5" customWidth="1"/>
    <col min="11275" max="11275" width="10.625" customWidth="1"/>
    <col min="11276" max="11279" width="7.5" customWidth="1"/>
    <col min="11280" max="11280" width="10.625" customWidth="1"/>
    <col min="11281" max="11281" width="7.5" customWidth="1"/>
    <col min="11282" max="11282" width="7.75" customWidth="1"/>
    <col min="11283" max="11284" width="7.5" customWidth="1"/>
    <col min="11286" max="11286" width="10.625" customWidth="1"/>
    <col min="11287" max="11290" width="9.375" customWidth="1"/>
    <col min="11521" max="11521" width="10.625" customWidth="1"/>
    <col min="11522" max="11522" width="7.5" customWidth="1"/>
    <col min="11523" max="11523" width="7.625" customWidth="1"/>
    <col min="11524" max="11525" width="7.5" customWidth="1"/>
    <col min="11526" max="11526" width="10.625" customWidth="1"/>
    <col min="11527" max="11530" width="7.5" customWidth="1"/>
    <col min="11531" max="11531" width="10.625" customWidth="1"/>
    <col min="11532" max="11535" width="7.5" customWidth="1"/>
    <col min="11536" max="11536" width="10.625" customWidth="1"/>
    <col min="11537" max="11537" width="7.5" customWidth="1"/>
    <col min="11538" max="11538" width="7.75" customWidth="1"/>
    <col min="11539" max="11540" width="7.5" customWidth="1"/>
    <col min="11542" max="11542" width="10.625" customWidth="1"/>
    <col min="11543" max="11546" width="9.375" customWidth="1"/>
    <col min="11777" max="11777" width="10.625" customWidth="1"/>
    <col min="11778" max="11778" width="7.5" customWidth="1"/>
    <col min="11779" max="11779" width="7.625" customWidth="1"/>
    <col min="11780" max="11781" width="7.5" customWidth="1"/>
    <col min="11782" max="11782" width="10.625" customWidth="1"/>
    <col min="11783" max="11786" width="7.5" customWidth="1"/>
    <col min="11787" max="11787" width="10.625" customWidth="1"/>
    <col min="11788" max="11791" width="7.5" customWidth="1"/>
    <col min="11792" max="11792" width="10.625" customWidth="1"/>
    <col min="11793" max="11793" width="7.5" customWidth="1"/>
    <col min="11794" max="11794" width="7.75" customWidth="1"/>
    <col min="11795" max="11796" width="7.5" customWidth="1"/>
    <col min="11798" max="11798" width="10.625" customWidth="1"/>
    <col min="11799" max="11802" width="9.375" customWidth="1"/>
    <col min="12033" max="12033" width="10.625" customWidth="1"/>
    <col min="12034" max="12034" width="7.5" customWidth="1"/>
    <col min="12035" max="12035" width="7.625" customWidth="1"/>
    <col min="12036" max="12037" width="7.5" customWidth="1"/>
    <col min="12038" max="12038" width="10.625" customWidth="1"/>
    <col min="12039" max="12042" width="7.5" customWidth="1"/>
    <col min="12043" max="12043" width="10.625" customWidth="1"/>
    <col min="12044" max="12047" width="7.5" customWidth="1"/>
    <col min="12048" max="12048" width="10.625" customWidth="1"/>
    <col min="12049" max="12049" width="7.5" customWidth="1"/>
    <col min="12050" max="12050" width="7.75" customWidth="1"/>
    <col min="12051" max="12052" width="7.5" customWidth="1"/>
    <col min="12054" max="12054" width="10.625" customWidth="1"/>
    <col min="12055" max="12058" width="9.375" customWidth="1"/>
    <col min="12289" max="12289" width="10.625" customWidth="1"/>
    <col min="12290" max="12290" width="7.5" customWidth="1"/>
    <col min="12291" max="12291" width="7.625" customWidth="1"/>
    <col min="12292" max="12293" width="7.5" customWidth="1"/>
    <col min="12294" max="12294" width="10.625" customWidth="1"/>
    <col min="12295" max="12298" width="7.5" customWidth="1"/>
    <col min="12299" max="12299" width="10.625" customWidth="1"/>
    <col min="12300" max="12303" width="7.5" customWidth="1"/>
    <col min="12304" max="12304" width="10.625" customWidth="1"/>
    <col min="12305" max="12305" width="7.5" customWidth="1"/>
    <col min="12306" max="12306" width="7.75" customWidth="1"/>
    <col min="12307" max="12308" width="7.5" customWidth="1"/>
    <col min="12310" max="12310" width="10.625" customWidth="1"/>
    <col min="12311" max="12314" width="9.375" customWidth="1"/>
    <col min="12545" max="12545" width="10.625" customWidth="1"/>
    <col min="12546" max="12546" width="7.5" customWidth="1"/>
    <col min="12547" max="12547" width="7.625" customWidth="1"/>
    <col min="12548" max="12549" width="7.5" customWidth="1"/>
    <col min="12550" max="12550" width="10.625" customWidth="1"/>
    <col min="12551" max="12554" width="7.5" customWidth="1"/>
    <col min="12555" max="12555" width="10.625" customWidth="1"/>
    <col min="12556" max="12559" width="7.5" customWidth="1"/>
    <col min="12560" max="12560" width="10.625" customWidth="1"/>
    <col min="12561" max="12561" width="7.5" customWidth="1"/>
    <col min="12562" max="12562" width="7.75" customWidth="1"/>
    <col min="12563" max="12564" width="7.5" customWidth="1"/>
    <col min="12566" max="12566" width="10.625" customWidth="1"/>
    <col min="12567" max="12570" width="9.375" customWidth="1"/>
    <col min="12801" max="12801" width="10.625" customWidth="1"/>
    <col min="12802" max="12802" width="7.5" customWidth="1"/>
    <col min="12803" max="12803" width="7.625" customWidth="1"/>
    <col min="12804" max="12805" width="7.5" customWidth="1"/>
    <col min="12806" max="12806" width="10.625" customWidth="1"/>
    <col min="12807" max="12810" width="7.5" customWidth="1"/>
    <col min="12811" max="12811" width="10.625" customWidth="1"/>
    <col min="12812" max="12815" width="7.5" customWidth="1"/>
    <col min="12816" max="12816" width="10.625" customWidth="1"/>
    <col min="12817" max="12817" width="7.5" customWidth="1"/>
    <col min="12818" max="12818" width="7.75" customWidth="1"/>
    <col min="12819" max="12820" width="7.5" customWidth="1"/>
    <col min="12822" max="12822" width="10.625" customWidth="1"/>
    <col min="12823" max="12826" width="9.375" customWidth="1"/>
    <col min="13057" max="13057" width="10.625" customWidth="1"/>
    <col min="13058" max="13058" width="7.5" customWidth="1"/>
    <col min="13059" max="13059" width="7.625" customWidth="1"/>
    <col min="13060" max="13061" width="7.5" customWidth="1"/>
    <col min="13062" max="13062" width="10.625" customWidth="1"/>
    <col min="13063" max="13066" width="7.5" customWidth="1"/>
    <col min="13067" max="13067" width="10.625" customWidth="1"/>
    <col min="13068" max="13071" width="7.5" customWidth="1"/>
    <col min="13072" max="13072" width="10.625" customWidth="1"/>
    <col min="13073" max="13073" width="7.5" customWidth="1"/>
    <col min="13074" max="13074" width="7.75" customWidth="1"/>
    <col min="13075" max="13076" width="7.5" customWidth="1"/>
    <col min="13078" max="13078" width="10.625" customWidth="1"/>
    <col min="13079" max="13082" width="9.375" customWidth="1"/>
    <col min="13313" max="13313" width="10.625" customWidth="1"/>
    <col min="13314" max="13314" width="7.5" customWidth="1"/>
    <col min="13315" max="13315" width="7.625" customWidth="1"/>
    <col min="13316" max="13317" width="7.5" customWidth="1"/>
    <col min="13318" max="13318" width="10.625" customWidth="1"/>
    <col min="13319" max="13322" width="7.5" customWidth="1"/>
    <col min="13323" max="13323" width="10.625" customWidth="1"/>
    <col min="13324" max="13327" width="7.5" customWidth="1"/>
    <col min="13328" max="13328" width="10.625" customWidth="1"/>
    <col min="13329" max="13329" width="7.5" customWidth="1"/>
    <col min="13330" max="13330" width="7.75" customWidth="1"/>
    <col min="13331" max="13332" width="7.5" customWidth="1"/>
    <col min="13334" max="13334" width="10.625" customWidth="1"/>
    <col min="13335" max="13338" width="9.375" customWidth="1"/>
    <col min="13569" max="13569" width="10.625" customWidth="1"/>
    <col min="13570" max="13570" width="7.5" customWidth="1"/>
    <col min="13571" max="13571" width="7.625" customWidth="1"/>
    <col min="13572" max="13573" width="7.5" customWidth="1"/>
    <col min="13574" max="13574" width="10.625" customWidth="1"/>
    <col min="13575" max="13578" width="7.5" customWidth="1"/>
    <col min="13579" max="13579" width="10.625" customWidth="1"/>
    <col min="13580" max="13583" width="7.5" customWidth="1"/>
    <col min="13584" max="13584" width="10.625" customWidth="1"/>
    <col min="13585" max="13585" width="7.5" customWidth="1"/>
    <col min="13586" max="13586" width="7.75" customWidth="1"/>
    <col min="13587" max="13588" width="7.5" customWidth="1"/>
    <col min="13590" max="13590" width="10.625" customWidth="1"/>
    <col min="13591" max="13594" width="9.375" customWidth="1"/>
    <col min="13825" max="13825" width="10.625" customWidth="1"/>
    <col min="13826" max="13826" width="7.5" customWidth="1"/>
    <col min="13827" max="13827" width="7.625" customWidth="1"/>
    <col min="13828" max="13829" width="7.5" customWidth="1"/>
    <col min="13830" max="13830" width="10.625" customWidth="1"/>
    <col min="13831" max="13834" width="7.5" customWidth="1"/>
    <col min="13835" max="13835" width="10.625" customWidth="1"/>
    <col min="13836" max="13839" width="7.5" customWidth="1"/>
    <col min="13840" max="13840" width="10.625" customWidth="1"/>
    <col min="13841" max="13841" width="7.5" customWidth="1"/>
    <col min="13842" max="13842" width="7.75" customWidth="1"/>
    <col min="13843" max="13844" width="7.5" customWidth="1"/>
    <col min="13846" max="13846" width="10.625" customWidth="1"/>
    <col min="13847" max="13850" width="9.375" customWidth="1"/>
    <col min="14081" max="14081" width="10.625" customWidth="1"/>
    <col min="14082" max="14082" width="7.5" customWidth="1"/>
    <col min="14083" max="14083" width="7.625" customWidth="1"/>
    <col min="14084" max="14085" width="7.5" customWidth="1"/>
    <col min="14086" max="14086" width="10.625" customWidth="1"/>
    <col min="14087" max="14090" width="7.5" customWidth="1"/>
    <col min="14091" max="14091" width="10.625" customWidth="1"/>
    <col min="14092" max="14095" width="7.5" customWidth="1"/>
    <col min="14096" max="14096" width="10.625" customWidth="1"/>
    <col min="14097" max="14097" width="7.5" customWidth="1"/>
    <col min="14098" max="14098" width="7.75" customWidth="1"/>
    <col min="14099" max="14100" width="7.5" customWidth="1"/>
    <col min="14102" max="14102" width="10.625" customWidth="1"/>
    <col min="14103" max="14106" width="9.375" customWidth="1"/>
    <col min="14337" max="14337" width="10.625" customWidth="1"/>
    <col min="14338" max="14338" width="7.5" customWidth="1"/>
    <col min="14339" max="14339" width="7.625" customWidth="1"/>
    <col min="14340" max="14341" width="7.5" customWidth="1"/>
    <col min="14342" max="14342" width="10.625" customWidth="1"/>
    <col min="14343" max="14346" width="7.5" customWidth="1"/>
    <col min="14347" max="14347" width="10.625" customWidth="1"/>
    <col min="14348" max="14351" width="7.5" customWidth="1"/>
    <col min="14352" max="14352" width="10.625" customWidth="1"/>
    <col min="14353" max="14353" width="7.5" customWidth="1"/>
    <col min="14354" max="14354" width="7.75" customWidth="1"/>
    <col min="14355" max="14356" width="7.5" customWidth="1"/>
    <col min="14358" max="14358" width="10.625" customWidth="1"/>
    <col min="14359" max="14362" width="9.375" customWidth="1"/>
    <col min="14593" max="14593" width="10.625" customWidth="1"/>
    <col min="14594" max="14594" width="7.5" customWidth="1"/>
    <col min="14595" max="14595" width="7.625" customWidth="1"/>
    <col min="14596" max="14597" width="7.5" customWidth="1"/>
    <col min="14598" max="14598" width="10.625" customWidth="1"/>
    <col min="14599" max="14602" width="7.5" customWidth="1"/>
    <col min="14603" max="14603" width="10.625" customWidth="1"/>
    <col min="14604" max="14607" width="7.5" customWidth="1"/>
    <col min="14608" max="14608" width="10.625" customWidth="1"/>
    <col min="14609" max="14609" width="7.5" customWidth="1"/>
    <col min="14610" max="14610" width="7.75" customWidth="1"/>
    <col min="14611" max="14612" width="7.5" customWidth="1"/>
    <col min="14614" max="14614" width="10.625" customWidth="1"/>
    <col min="14615" max="14618" width="9.375" customWidth="1"/>
    <col min="14849" max="14849" width="10.625" customWidth="1"/>
    <col min="14850" max="14850" width="7.5" customWidth="1"/>
    <col min="14851" max="14851" width="7.625" customWidth="1"/>
    <col min="14852" max="14853" width="7.5" customWidth="1"/>
    <col min="14854" max="14854" width="10.625" customWidth="1"/>
    <col min="14855" max="14858" width="7.5" customWidth="1"/>
    <col min="14859" max="14859" width="10.625" customWidth="1"/>
    <col min="14860" max="14863" width="7.5" customWidth="1"/>
    <col min="14864" max="14864" width="10.625" customWidth="1"/>
    <col min="14865" max="14865" width="7.5" customWidth="1"/>
    <col min="14866" max="14866" width="7.75" customWidth="1"/>
    <col min="14867" max="14868" width="7.5" customWidth="1"/>
    <col min="14870" max="14870" width="10.625" customWidth="1"/>
    <col min="14871" max="14874" width="9.375" customWidth="1"/>
    <col min="15105" max="15105" width="10.625" customWidth="1"/>
    <col min="15106" max="15106" width="7.5" customWidth="1"/>
    <col min="15107" max="15107" width="7.625" customWidth="1"/>
    <col min="15108" max="15109" width="7.5" customWidth="1"/>
    <col min="15110" max="15110" width="10.625" customWidth="1"/>
    <col min="15111" max="15114" width="7.5" customWidth="1"/>
    <col min="15115" max="15115" width="10.625" customWidth="1"/>
    <col min="15116" max="15119" width="7.5" customWidth="1"/>
    <col min="15120" max="15120" width="10.625" customWidth="1"/>
    <col min="15121" max="15121" width="7.5" customWidth="1"/>
    <col min="15122" max="15122" width="7.75" customWidth="1"/>
    <col min="15123" max="15124" width="7.5" customWidth="1"/>
    <col min="15126" max="15126" width="10.625" customWidth="1"/>
    <col min="15127" max="15130" width="9.375" customWidth="1"/>
    <col min="15361" max="15361" width="10.625" customWidth="1"/>
    <col min="15362" max="15362" width="7.5" customWidth="1"/>
    <col min="15363" max="15363" width="7.625" customWidth="1"/>
    <col min="15364" max="15365" width="7.5" customWidth="1"/>
    <col min="15366" max="15366" width="10.625" customWidth="1"/>
    <col min="15367" max="15370" width="7.5" customWidth="1"/>
    <col min="15371" max="15371" width="10.625" customWidth="1"/>
    <col min="15372" max="15375" width="7.5" customWidth="1"/>
    <col min="15376" max="15376" width="10.625" customWidth="1"/>
    <col min="15377" max="15377" width="7.5" customWidth="1"/>
    <col min="15378" max="15378" width="7.75" customWidth="1"/>
    <col min="15379" max="15380" width="7.5" customWidth="1"/>
    <col min="15382" max="15382" width="10.625" customWidth="1"/>
    <col min="15383" max="15386" width="9.375" customWidth="1"/>
    <col min="15617" max="15617" width="10.625" customWidth="1"/>
    <col min="15618" max="15618" width="7.5" customWidth="1"/>
    <col min="15619" max="15619" width="7.625" customWidth="1"/>
    <col min="15620" max="15621" width="7.5" customWidth="1"/>
    <col min="15622" max="15622" width="10.625" customWidth="1"/>
    <col min="15623" max="15626" width="7.5" customWidth="1"/>
    <col min="15627" max="15627" width="10.625" customWidth="1"/>
    <col min="15628" max="15631" width="7.5" customWidth="1"/>
    <col min="15632" max="15632" width="10.625" customWidth="1"/>
    <col min="15633" max="15633" width="7.5" customWidth="1"/>
    <col min="15634" max="15634" width="7.75" customWidth="1"/>
    <col min="15635" max="15636" width="7.5" customWidth="1"/>
    <col min="15638" max="15638" width="10.625" customWidth="1"/>
    <col min="15639" max="15642" width="9.375" customWidth="1"/>
    <col min="15873" max="15873" width="10.625" customWidth="1"/>
    <col min="15874" max="15874" width="7.5" customWidth="1"/>
    <col min="15875" max="15875" width="7.625" customWidth="1"/>
    <col min="15876" max="15877" width="7.5" customWidth="1"/>
    <col min="15878" max="15878" width="10.625" customWidth="1"/>
    <col min="15879" max="15882" width="7.5" customWidth="1"/>
    <col min="15883" max="15883" width="10.625" customWidth="1"/>
    <col min="15884" max="15887" width="7.5" customWidth="1"/>
    <col min="15888" max="15888" width="10.625" customWidth="1"/>
    <col min="15889" max="15889" width="7.5" customWidth="1"/>
    <col min="15890" max="15890" width="7.75" customWidth="1"/>
    <col min="15891" max="15892" width="7.5" customWidth="1"/>
    <col min="15894" max="15894" width="10.625" customWidth="1"/>
    <col min="15895" max="15898" width="9.375" customWidth="1"/>
    <col min="16129" max="16129" width="10.625" customWidth="1"/>
    <col min="16130" max="16130" width="7.5" customWidth="1"/>
    <col min="16131" max="16131" width="7.625" customWidth="1"/>
    <col min="16132" max="16133" width="7.5" customWidth="1"/>
    <col min="16134" max="16134" width="10.625" customWidth="1"/>
    <col min="16135" max="16138" width="7.5" customWidth="1"/>
    <col min="16139" max="16139" width="10.625" customWidth="1"/>
    <col min="16140" max="16143" width="7.5" customWidth="1"/>
    <col min="16144" max="16144" width="10.625" customWidth="1"/>
    <col min="16145" max="16145" width="7.5" customWidth="1"/>
    <col min="16146" max="16146" width="7.75" customWidth="1"/>
    <col min="16147" max="16148" width="7.5" customWidth="1"/>
    <col min="16150" max="16150" width="10.625" customWidth="1"/>
    <col min="16151" max="16154" width="9.375" customWidth="1"/>
  </cols>
  <sheetData>
    <row r="1" spans="1:20" s="56" customFormat="1" ht="37.5" customHeight="1">
      <c r="A1" s="55" t="s">
        <v>297</v>
      </c>
      <c r="T1" s="57" t="s">
        <v>298</v>
      </c>
    </row>
    <row r="2" spans="1:20" s="56" customFormat="1" ht="18.75" customHeight="1">
      <c r="R2" s="60" t="s">
        <v>299</v>
      </c>
      <c r="S2" s="60"/>
      <c r="T2" s="60"/>
    </row>
    <row r="3" spans="1:20" s="59" customFormat="1" ht="11.25" customHeight="1">
      <c r="R3" s="61"/>
      <c r="S3" s="61"/>
      <c r="T3" s="61"/>
    </row>
    <row r="4" spans="1:20" s="59" customFormat="1" ht="18.75" customHeight="1">
      <c r="A4" s="115" t="s">
        <v>107</v>
      </c>
      <c r="B4" s="116" t="s">
        <v>30</v>
      </c>
      <c r="C4" s="116" t="s">
        <v>108</v>
      </c>
      <c r="D4" s="116" t="s">
        <v>32</v>
      </c>
      <c r="E4" s="116" t="s">
        <v>33</v>
      </c>
      <c r="F4" s="116" t="s">
        <v>107</v>
      </c>
      <c r="G4" s="116" t="s">
        <v>30</v>
      </c>
      <c r="H4" s="116" t="s">
        <v>108</v>
      </c>
      <c r="I4" s="116" t="s">
        <v>32</v>
      </c>
      <c r="J4" s="117" t="s">
        <v>33</v>
      </c>
      <c r="K4" s="118" t="s">
        <v>107</v>
      </c>
      <c r="L4" s="116" t="s">
        <v>30</v>
      </c>
      <c r="M4" s="116" t="s">
        <v>108</v>
      </c>
      <c r="N4" s="116" t="s">
        <v>32</v>
      </c>
      <c r="O4" s="116" t="s">
        <v>33</v>
      </c>
      <c r="P4" s="116" t="s">
        <v>107</v>
      </c>
      <c r="Q4" s="116" t="s">
        <v>30</v>
      </c>
      <c r="R4" s="116" t="s">
        <v>108</v>
      </c>
      <c r="S4" s="116" t="s">
        <v>32</v>
      </c>
      <c r="T4" s="115" t="s">
        <v>33</v>
      </c>
    </row>
    <row r="5" spans="1:20" s="59" customFormat="1" ht="18.75" customHeight="1">
      <c r="A5" s="119" t="s">
        <v>300</v>
      </c>
      <c r="B5" s="120">
        <f>SUM(B6,B19,B29)</f>
        <v>4147</v>
      </c>
      <c r="C5" s="121">
        <f>SUM(C6,C19,C29)</f>
        <v>8996</v>
      </c>
      <c r="D5" s="121">
        <f>SUM(D6,D19,D29)</f>
        <v>4400</v>
      </c>
      <c r="E5" s="121">
        <f>SUM(E6,E19,E29)</f>
        <v>4596</v>
      </c>
      <c r="F5" s="122" t="s">
        <v>301</v>
      </c>
      <c r="G5" s="123">
        <v>44</v>
      </c>
      <c r="H5" s="124">
        <v>88</v>
      </c>
      <c r="I5" s="125">
        <v>45</v>
      </c>
      <c r="J5" s="125">
        <v>43</v>
      </c>
      <c r="K5" s="126" t="s">
        <v>302</v>
      </c>
      <c r="L5" s="127">
        <v>41</v>
      </c>
      <c r="M5" s="128">
        <v>95</v>
      </c>
      <c r="N5" s="129">
        <v>44</v>
      </c>
      <c r="O5" s="130">
        <v>51</v>
      </c>
      <c r="P5" s="131" t="s">
        <v>303</v>
      </c>
      <c r="Q5" s="128">
        <f>Q6+Q17+Q24+Q30+Q35+Q27</f>
        <v>4093</v>
      </c>
      <c r="R5" s="128">
        <f>R6+R17+R24+R30+R35+R27</f>
        <v>8783</v>
      </c>
      <c r="S5" s="128">
        <f>S6+S17+S24+S30+S35+S27</f>
        <v>4225</v>
      </c>
      <c r="T5" s="128">
        <f>T6+T17+T24+T30+T35+T27</f>
        <v>4558</v>
      </c>
    </row>
    <row r="6" spans="1:20" s="59" customFormat="1" ht="18.75" customHeight="1">
      <c r="A6" s="132" t="s">
        <v>304</v>
      </c>
      <c r="B6" s="133">
        <f>SUM(B7:B18)</f>
        <v>1410</v>
      </c>
      <c r="C6" s="134">
        <f>SUM(C7:C18)</f>
        <v>3089</v>
      </c>
      <c r="D6" s="134">
        <f>SUM(D7:D18)</f>
        <v>1498</v>
      </c>
      <c r="E6" s="134">
        <f>SUM(E7:E18)</f>
        <v>1591</v>
      </c>
      <c r="F6" s="135" t="s">
        <v>305</v>
      </c>
      <c r="G6" s="127">
        <v>76</v>
      </c>
      <c r="H6" s="128">
        <v>152</v>
      </c>
      <c r="I6" s="129">
        <v>71</v>
      </c>
      <c r="J6" s="129">
        <v>81</v>
      </c>
      <c r="K6" s="126" t="s">
        <v>306</v>
      </c>
      <c r="L6" s="127">
        <v>68</v>
      </c>
      <c r="M6" s="128">
        <v>178</v>
      </c>
      <c r="N6" s="129">
        <v>75</v>
      </c>
      <c r="O6" s="130">
        <v>103</v>
      </c>
      <c r="P6" s="136" t="s">
        <v>307</v>
      </c>
      <c r="Q6" s="133">
        <f>SUM(Q7:Q16)</f>
        <v>1214</v>
      </c>
      <c r="R6" s="134">
        <f>SUM(R7:R16)</f>
        <v>2304</v>
      </c>
      <c r="S6" s="134">
        <f>SUM(S7:S16)</f>
        <v>1113</v>
      </c>
      <c r="T6" s="134">
        <f>SUM(T7:T16)</f>
        <v>1191</v>
      </c>
    </row>
    <row r="7" spans="1:20" s="59" customFormat="1" ht="18.75" customHeight="1">
      <c r="A7" s="126" t="s">
        <v>308</v>
      </c>
      <c r="B7" s="137">
        <v>66</v>
      </c>
      <c r="C7" s="128">
        <v>142</v>
      </c>
      <c r="D7" s="128">
        <v>73</v>
      </c>
      <c r="E7" s="128">
        <v>69</v>
      </c>
      <c r="F7" s="135" t="s">
        <v>309</v>
      </c>
      <c r="G7" s="127">
        <v>42</v>
      </c>
      <c r="H7" s="128">
        <v>89</v>
      </c>
      <c r="I7" s="129">
        <v>44</v>
      </c>
      <c r="J7" s="129">
        <v>45</v>
      </c>
      <c r="K7" s="126" t="s">
        <v>231</v>
      </c>
      <c r="L7" s="127">
        <v>21</v>
      </c>
      <c r="M7" s="128">
        <v>58</v>
      </c>
      <c r="N7" s="129">
        <v>26</v>
      </c>
      <c r="O7" s="130">
        <v>32</v>
      </c>
      <c r="P7" s="126" t="s">
        <v>310</v>
      </c>
      <c r="Q7" s="137">
        <v>333</v>
      </c>
      <c r="R7" s="124">
        <v>627</v>
      </c>
      <c r="S7" s="128">
        <v>287</v>
      </c>
      <c r="T7" s="128">
        <v>340</v>
      </c>
    </row>
    <row r="8" spans="1:20" s="59" customFormat="1" ht="18.75" customHeight="1">
      <c r="A8" s="126" t="s">
        <v>311</v>
      </c>
      <c r="B8" s="127">
        <v>187</v>
      </c>
      <c r="C8" s="128">
        <v>336</v>
      </c>
      <c r="D8" s="129">
        <v>174</v>
      </c>
      <c r="E8" s="129">
        <v>162</v>
      </c>
      <c r="F8" s="135" t="s">
        <v>312</v>
      </c>
      <c r="G8" s="127">
        <v>80</v>
      </c>
      <c r="H8" s="138">
        <v>148</v>
      </c>
      <c r="I8" s="129">
        <v>80</v>
      </c>
      <c r="J8" s="129">
        <v>68</v>
      </c>
      <c r="K8" s="126" t="s">
        <v>313</v>
      </c>
      <c r="L8" s="127">
        <v>47</v>
      </c>
      <c r="M8" s="128">
        <v>116</v>
      </c>
      <c r="N8" s="129">
        <v>56</v>
      </c>
      <c r="O8" s="130">
        <v>60</v>
      </c>
      <c r="P8" s="126" t="s">
        <v>314</v>
      </c>
      <c r="Q8" s="127">
        <v>387</v>
      </c>
      <c r="R8" s="128">
        <v>739</v>
      </c>
      <c r="S8" s="129">
        <v>372</v>
      </c>
      <c r="T8" s="129">
        <v>367</v>
      </c>
    </row>
    <row r="9" spans="1:20" s="59" customFormat="1" ht="18.75" customHeight="1">
      <c r="A9" s="126" t="s">
        <v>315</v>
      </c>
      <c r="B9" s="127">
        <v>110</v>
      </c>
      <c r="C9" s="128">
        <v>264</v>
      </c>
      <c r="D9" s="129">
        <v>131</v>
      </c>
      <c r="E9" s="129">
        <v>133</v>
      </c>
      <c r="F9" s="139" t="s">
        <v>316</v>
      </c>
      <c r="G9" s="120">
        <f>G10</f>
        <v>814</v>
      </c>
      <c r="H9" s="121">
        <f>H10</f>
        <v>1910</v>
      </c>
      <c r="I9" s="121">
        <f>I10</f>
        <v>895</v>
      </c>
      <c r="J9" s="121">
        <f>J10</f>
        <v>1015</v>
      </c>
      <c r="K9" s="126" t="s">
        <v>317</v>
      </c>
      <c r="L9" s="127">
        <v>39</v>
      </c>
      <c r="M9" s="128">
        <v>101</v>
      </c>
      <c r="N9" s="129">
        <v>51</v>
      </c>
      <c r="O9" s="130">
        <v>50</v>
      </c>
      <c r="P9" s="126" t="s">
        <v>318</v>
      </c>
      <c r="Q9" s="127">
        <v>177</v>
      </c>
      <c r="R9" s="128">
        <v>275</v>
      </c>
      <c r="S9" s="129">
        <v>145</v>
      </c>
      <c r="T9" s="129">
        <v>130</v>
      </c>
    </row>
    <row r="10" spans="1:20" s="59" customFormat="1" ht="18.75" customHeight="1">
      <c r="A10" s="126" t="s">
        <v>319</v>
      </c>
      <c r="B10" s="127">
        <v>127</v>
      </c>
      <c r="C10" s="128">
        <v>298</v>
      </c>
      <c r="D10" s="129">
        <v>144</v>
      </c>
      <c r="E10" s="129">
        <v>154</v>
      </c>
      <c r="F10" s="140" t="s">
        <v>320</v>
      </c>
      <c r="G10" s="120">
        <f>SUM(G11:G19)</f>
        <v>814</v>
      </c>
      <c r="H10" s="121">
        <f>SUM(H11:H19)</f>
        <v>1910</v>
      </c>
      <c r="I10" s="121">
        <f>SUM(I11:I19)</f>
        <v>895</v>
      </c>
      <c r="J10" s="121">
        <f>SUM(J11:J19)</f>
        <v>1015</v>
      </c>
      <c r="K10" s="126" t="s">
        <v>321</v>
      </c>
      <c r="L10" s="127">
        <v>227</v>
      </c>
      <c r="M10" s="128">
        <v>486</v>
      </c>
      <c r="N10" s="129">
        <v>232</v>
      </c>
      <c r="O10" s="130">
        <v>254</v>
      </c>
      <c r="P10" s="126" t="s">
        <v>322</v>
      </c>
      <c r="Q10" s="127">
        <v>24</v>
      </c>
      <c r="R10" s="128">
        <v>53</v>
      </c>
      <c r="S10" s="129">
        <v>24</v>
      </c>
      <c r="T10" s="129">
        <v>29</v>
      </c>
    </row>
    <row r="11" spans="1:20" s="59" customFormat="1" ht="18.75" customHeight="1">
      <c r="A11" s="126" t="s">
        <v>323</v>
      </c>
      <c r="B11" s="127">
        <v>97</v>
      </c>
      <c r="C11" s="128">
        <v>230</v>
      </c>
      <c r="D11" s="129">
        <v>113</v>
      </c>
      <c r="E11" s="129">
        <v>117</v>
      </c>
      <c r="F11" s="135" t="s">
        <v>324</v>
      </c>
      <c r="G11" s="127">
        <v>56</v>
      </c>
      <c r="H11" s="129">
        <v>143</v>
      </c>
      <c r="I11" s="129">
        <v>64</v>
      </c>
      <c r="J11" s="129">
        <v>79</v>
      </c>
      <c r="K11" s="126" t="s">
        <v>325</v>
      </c>
      <c r="L11" s="127">
        <v>28</v>
      </c>
      <c r="M11" s="128">
        <v>50</v>
      </c>
      <c r="N11" s="129">
        <v>27</v>
      </c>
      <c r="O11" s="130">
        <v>23</v>
      </c>
      <c r="P11" s="126" t="s">
        <v>326</v>
      </c>
      <c r="Q11" s="127">
        <v>28</v>
      </c>
      <c r="R11" s="128">
        <v>68</v>
      </c>
      <c r="S11" s="129">
        <v>31</v>
      </c>
      <c r="T11" s="129">
        <v>37</v>
      </c>
    </row>
    <row r="12" spans="1:20" s="59" customFormat="1" ht="18.75" customHeight="1">
      <c r="A12" s="126" t="s">
        <v>279</v>
      </c>
      <c r="B12" s="127">
        <v>67</v>
      </c>
      <c r="C12" s="128">
        <v>145</v>
      </c>
      <c r="D12" s="129">
        <v>70</v>
      </c>
      <c r="E12" s="129">
        <v>75</v>
      </c>
      <c r="F12" s="135" t="s">
        <v>327</v>
      </c>
      <c r="G12" s="127">
        <v>52</v>
      </c>
      <c r="H12" s="129">
        <v>124</v>
      </c>
      <c r="I12" s="129">
        <v>56</v>
      </c>
      <c r="J12" s="129">
        <v>68</v>
      </c>
      <c r="K12" s="132" t="s">
        <v>328</v>
      </c>
      <c r="L12" s="120">
        <f>SUM(L13:L14)</f>
        <v>239</v>
      </c>
      <c r="M12" s="121">
        <f>SUM(M13:M14)</f>
        <v>569</v>
      </c>
      <c r="N12" s="121">
        <f>SUM(N13:N14)</f>
        <v>264</v>
      </c>
      <c r="O12" s="141">
        <f>SUM(O13:O14)</f>
        <v>305</v>
      </c>
      <c r="P12" s="126" t="s">
        <v>329</v>
      </c>
      <c r="Q12" s="127">
        <v>41</v>
      </c>
      <c r="R12" s="128">
        <v>92</v>
      </c>
      <c r="S12" s="129">
        <v>37</v>
      </c>
      <c r="T12" s="129">
        <v>55</v>
      </c>
    </row>
    <row r="13" spans="1:20" s="59" customFormat="1" ht="18.75" customHeight="1">
      <c r="A13" s="126" t="s">
        <v>330</v>
      </c>
      <c r="B13" s="127">
        <v>225</v>
      </c>
      <c r="C13" s="128">
        <v>425</v>
      </c>
      <c r="D13" s="129">
        <v>200</v>
      </c>
      <c r="E13" s="129">
        <v>225</v>
      </c>
      <c r="F13" s="135" t="s">
        <v>331</v>
      </c>
      <c r="G13" s="127">
        <v>92</v>
      </c>
      <c r="H13" s="129">
        <v>227</v>
      </c>
      <c r="I13" s="129">
        <v>106</v>
      </c>
      <c r="J13" s="129">
        <v>121</v>
      </c>
      <c r="K13" s="126" t="s">
        <v>332</v>
      </c>
      <c r="L13" s="127">
        <v>65</v>
      </c>
      <c r="M13" s="128">
        <v>165</v>
      </c>
      <c r="N13" s="129">
        <v>76</v>
      </c>
      <c r="O13" s="130">
        <v>89</v>
      </c>
      <c r="P13" s="126" t="s">
        <v>333</v>
      </c>
      <c r="Q13" s="127">
        <v>120</v>
      </c>
      <c r="R13" s="128">
        <v>228</v>
      </c>
      <c r="S13" s="129">
        <v>111</v>
      </c>
      <c r="T13" s="129">
        <v>117</v>
      </c>
    </row>
    <row r="14" spans="1:20" s="59" customFormat="1" ht="18.75" customHeight="1">
      <c r="A14" s="126" t="s">
        <v>334</v>
      </c>
      <c r="B14" s="127">
        <v>76</v>
      </c>
      <c r="C14" s="128">
        <v>190</v>
      </c>
      <c r="D14" s="129">
        <v>88</v>
      </c>
      <c r="E14" s="129">
        <v>102</v>
      </c>
      <c r="F14" s="135" t="s">
        <v>335</v>
      </c>
      <c r="G14" s="127">
        <v>204</v>
      </c>
      <c r="H14" s="129">
        <v>451</v>
      </c>
      <c r="I14" s="129">
        <v>215</v>
      </c>
      <c r="J14" s="129">
        <v>236</v>
      </c>
      <c r="K14" s="126" t="s">
        <v>336</v>
      </c>
      <c r="L14" s="127">
        <v>174</v>
      </c>
      <c r="M14" s="128">
        <v>404</v>
      </c>
      <c r="N14" s="129">
        <v>188</v>
      </c>
      <c r="O14" s="130">
        <v>216</v>
      </c>
      <c r="P14" s="126" t="s">
        <v>337</v>
      </c>
      <c r="Q14" s="127">
        <v>24</v>
      </c>
      <c r="R14" s="128">
        <v>60</v>
      </c>
      <c r="S14" s="129">
        <v>31</v>
      </c>
      <c r="T14" s="129">
        <v>29</v>
      </c>
    </row>
    <row r="15" spans="1:20" s="59" customFormat="1" ht="18.75" customHeight="1">
      <c r="A15" s="126" t="s">
        <v>338</v>
      </c>
      <c r="B15" s="127">
        <v>167</v>
      </c>
      <c r="C15" s="128">
        <v>334</v>
      </c>
      <c r="D15" s="129">
        <v>159</v>
      </c>
      <c r="E15" s="129">
        <v>175</v>
      </c>
      <c r="F15" s="135" t="s">
        <v>339</v>
      </c>
      <c r="G15" s="127">
        <v>32</v>
      </c>
      <c r="H15" s="129">
        <v>79</v>
      </c>
      <c r="I15" s="129">
        <v>34</v>
      </c>
      <c r="J15" s="129">
        <v>45</v>
      </c>
      <c r="K15" s="142" t="s">
        <v>340</v>
      </c>
      <c r="L15" s="120">
        <f>L16+L30+L36</f>
        <v>2034</v>
      </c>
      <c r="M15" s="121">
        <f>M16+M30+M36</f>
        <v>4702</v>
      </c>
      <c r="N15" s="121">
        <f>N16+N30+N36</f>
        <v>2259</v>
      </c>
      <c r="O15" s="141">
        <f>O16+O30+O36</f>
        <v>2443</v>
      </c>
      <c r="P15" s="126" t="s">
        <v>341</v>
      </c>
      <c r="Q15" s="127">
        <v>30</v>
      </c>
      <c r="R15" s="128">
        <v>64</v>
      </c>
      <c r="S15" s="129">
        <v>28</v>
      </c>
      <c r="T15" s="129">
        <v>36</v>
      </c>
    </row>
    <row r="16" spans="1:20" s="59" customFormat="1" ht="18.75" customHeight="1">
      <c r="A16" s="126" t="s">
        <v>342</v>
      </c>
      <c r="B16" s="127">
        <v>44</v>
      </c>
      <c r="C16" s="128">
        <v>118</v>
      </c>
      <c r="D16" s="129">
        <v>60</v>
      </c>
      <c r="E16" s="129">
        <v>58</v>
      </c>
      <c r="F16" s="135" t="s">
        <v>343</v>
      </c>
      <c r="G16" s="127">
        <v>186</v>
      </c>
      <c r="H16" s="129">
        <v>473</v>
      </c>
      <c r="I16" s="129">
        <v>226</v>
      </c>
      <c r="J16" s="129">
        <v>247</v>
      </c>
      <c r="K16" s="132" t="s">
        <v>344</v>
      </c>
      <c r="L16" s="133">
        <f>SUM(L17:L29)</f>
        <v>1463</v>
      </c>
      <c r="M16" s="134">
        <f>SUM(M17:M29)</f>
        <v>3412</v>
      </c>
      <c r="N16" s="134">
        <f>SUM(N17:N29)</f>
        <v>1638</v>
      </c>
      <c r="O16" s="143">
        <f>SUM(O17:O29)</f>
        <v>1774</v>
      </c>
      <c r="P16" s="126" t="s">
        <v>345</v>
      </c>
      <c r="Q16" s="127">
        <v>50</v>
      </c>
      <c r="R16" s="138">
        <v>98</v>
      </c>
      <c r="S16" s="129">
        <v>47</v>
      </c>
      <c r="T16" s="129">
        <v>51</v>
      </c>
    </row>
    <row r="17" spans="1:20" s="59" customFormat="1" ht="18.75" customHeight="1">
      <c r="A17" s="126" t="s">
        <v>346</v>
      </c>
      <c r="B17" s="127">
        <v>90</v>
      </c>
      <c r="C17" s="128">
        <v>243</v>
      </c>
      <c r="D17" s="129">
        <v>115</v>
      </c>
      <c r="E17" s="129">
        <v>128</v>
      </c>
      <c r="F17" s="135" t="s">
        <v>347</v>
      </c>
      <c r="G17" s="127">
        <v>85</v>
      </c>
      <c r="H17" s="129">
        <v>207</v>
      </c>
      <c r="I17" s="129">
        <v>97</v>
      </c>
      <c r="J17" s="129">
        <v>110</v>
      </c>
      <c r="K17" s="126" t="s">
        <v>348</v>
      </c>
      <c r="L17" s="137">
        <v>64</v>
      </c>
      <c r="M17" s="128">
        <v>146</v>
      </c>
      <c r="N17" s="128">
        <v>69</v>
      </c>
      <c r="O17" s="144">
        <v>77</v>
      </c>
      <c r="P17" s="132" t="s">
        <v>349</v>
      </c>
      <c r="Q17" s="120">
        <f>SUM(Q18:Q23)</f>
        <v>364</v>
      </c>
      <c r="R17" s="138">
        <f>SUM(R18:R23)</f>
        <v>753</v>
      </c>
      <c r="S17" s="121">
        <f>SUM(S18:S23)</f>
        <v>352</v>
      </c>
      <c r="T17" s="121">
        <f>SUM(T18:T23)</f>
        <v>401</v>
      </c>
    </row>
    <row r="18" spans="1:20" s="59" customFormat="1" ht="18.75" customHeight="1">
      <c r="A18" s="126" t="s">
        <v>350</v>
      </c>
      <c r="B18" s="137">
        <v>154</v>
      </c>
      <c r="C18" s="128">
        <v>364</v>
      </c>
      <c r="D18" s="128">
        <v>171</v>
      </c>
      <c r="E18" s="128">
        <v>193</v>
      </c>
      <c r="F18" s="135" t="s">
        <v>351</v>
      </c>
      <c r="G18" s="127">
        <v>101</v>
      </c>
      <c r="H18" s="129">
        <v>195</v>
      </c>
      <c r="I18" s="129">
        <v>93</v>
      </c>
      <c r="J18" s="129">
        <v>102</v>
      </c>
      <c r="K18" s="126" t="s">
        <v>352</v>
      </c>
      <c r="L18" s="127">
        <v>163</v>
      </c>
      <c r="M18" s="128">
        <v>359</v>
      </c>
      <c r="N18" s="129">
        <v>169</v>
      </c>
      <c r="O18" s="130">
        <v>190</v>
      </c>
      <c r="P18" s="126" t="s">
        <v>353</v>
      </c>
      <c r="Q18" s="127">
        <v>116</v>
      </c>
      <c r="R18" s="128">
        <v>228</v>
      </c>
      <c r="S18" s="129">
        <v>115</v>
      </c>
      <c r="T18" s="129">
        <v>113</v>
      </c>
    </row>
    <row r="19" spans="1:20" s="59" customFormat="1" ht="18.75" customHeight="1">
      <c r="A19" s="132" t="s">
        <v>354</v>
      </c>
      <c r="B19" s="120">
        <f>SUM(B20:B28)</f>
        <v>1297</v>
      </c>
      <c r="C19" s="121">
        <f>SUM(C20:C28)</f>
        <v>2604</v>
      </c>
      <c r="D19" s="121">
        <f>SUM(D20:D28)</f>
        <v>1262</v>
      </c>
      <c r="E19" s="121">
        <f>SUM(E20:E28)</f>
        <v>1342</v>
      </c>
      <c r="F19" s="135" t="s">
        <v>355</v>
      </c>
      <c r="G19" s="127">
        <v>6</v>
      </c>
      <c r="H19" s="129">
        <v>11</v>
      </c>
      <c r="I19" s="129">
        <v>4</v>
      </c>
      <c r="J19" s="129">
        <v>7</v>
      </c>
      <c r="K19" s="126" t="s">
        <v>356</v>
      </c>
      <c r="L19" s="127">
        <v>70</v>
      </c>
      <c r="M19" s="128">
        <v>149</v>
      </c>
      <c r="N19" s="129">
        <v>67</v>
      </c>
      <c r="O19" s="130">
        <v>82</v>
      </c>
      <c r="P19" s="126" t="s">
        <v>357</v>
      </c>
      <c r="Q19" s="127">
        <v>56</v>
      </c>
      <c r="R19" s="128">
        <v>117</v>
      </c>
      <c r="S19" s="129">
        <v>53</v>
      </c>
      <c r="T19" s="129">
        <v>64</v>
      </c>
    </row>
    <row r="20" spans="1:20" s="59" customFormat="1" ht="18.75" customHeight="1">
      <c r="A20" s="126" t="s">
        <v>358</v>
      </c>
      <c r="B20" s="127">
        <v>194</v>
      </c>
      <c r="C20" s="128">
        <v>360</v>
      </c>
      <c r="D20" s="129">
        <v>203</v>
      </c>
      <c r="E20" s="129">
        <v>157</v>
      </c>
      <c r="F20" s="139" t="s">
        <v>359</v>
      </c>
      <c r="G20" s="120">
        <f>G21+G33+G40+L12</f>
        <v>2715</v>
      </c>
      <c r="H20" s="121">
        <f>H21+H33+H40+M12</f>
        <v>6276</v>
      </c>
      <c r="I20" s="121">
        <f>I21+I33+I40+N12</f>
        <v>3064</v>
      </c>
      <c r="J20" s="121">
        <f>J21+J33+J40+O12</f>
        <v>3212</v>
      </c>
      <c r="K20" s="126" t="s">
        <v>360</v>
      </c>
      <c r="L20" s="127">
        <v>89</v>
      </c>
      <c r="M20" s="128">
        <v>228</v>
      </c>
      <c r="N20" s="129">
        <v>109</v>
      </c>
      <c r="O20" s="130">
        <v>119</v>
      </c>
      <c r="P20" s="126" t="s">
        <v>361</v>
      </c>
      <c r="Q20" s="127">
        <v>73</v>
      </c>
      <c r="R20" s="128">
        <v>145</v>
      </c>
      <c r="S20" s="129">
        <v>71</v>
      </c>
      <c r="T20" s="129">
        <v>74</v>
      </c>
    </row>
    <row r="21" spans="1:20" s="59" customFormat="1" ht="18.75" customHeight="1">
      <c r="A21" s="126" t="s">
        <v>362</v>
      </c>
      <c r="B21" s="127">
        <v>33</v>
      </c>
      <c r="C21" s="128">
        <v>79</v>
      </c>
      <c r="D21" s="129">
        <v>39</v>
      </c>
      <c r="E21" s="129">
        <v>40</v>
      </c>
      <c r="F21" s="145" t="s">
        <v>363</v>
      </c>
      <c r="G21" s="133">
        <f>SUM(G22:G32)</f>
        <v>1413</v>
      </c>
      <c r="H21" s="134">
        <f>SUM(H22:H32)</f>
        <v>3169</v>
      </c>
      <c r="I21" s="134">
        <f>SUM(I22:I32)</f>
        <v>1602</v>
      </c>
      <c r="J21" s="134">
        <f>SUM(J22:J32)</f>
        <v>1567</v>
      </c>
      <c r="K21" s="126" t="s">
        <v>364</v>
      </c>
      <c r="L21" s="127">
        <v>109</v>
      </c>
      <c r="M21" s="128">
        <v>261</v>
      </c>
      <c r="N21" s="129">
        <v>121</v>
      </c>
      <c r="O21" s="130">
        <v>140</v>
      </c>
      <c r="P21" s="126" t="s">
        <v>365</v>
      </c>
      <c r="Q21" s="127">
        <v>53</v>
      </c>
      <c r="R21" s="128">
        <v>119</v>
      </c>
      <c r="S21" s="129">
        <v>52</v>
      </c>
      <c r="T21" s="129">
        <v>67</v>
      </c>
    </row>
    <row r="22" spans="1:20" s="59" customFormat="1" ht="18.75" customHeight="1">
      <c r="A22" s="126" t="s">
        <v>366</v>
      </c>
      <c r="B22" s="127">
        <v>79</v>
      </c>
      <c r="C22" s="128">
        <v>199</v>
      </c>
      <c r="D22" s="129">
        <v>93</v>
      </c>
      <c r="E22" s="129">
        <v>106</v>
      </c>
      <c r="F22" s="135" t="s">
        <v>367</v>
      </c>
      <c r="G22" s="137">
        <v>162</v>
      </c>
      <c r="H22" s="128">
        <v>353</v>
      </c>
      <c r="I22" s="128">
        <v>185</v>
      </c>
      <c r="J22" s="128">
        <v>168</v>
      </c>
      <c r="K22" s="144" t="s">
        <v>368</v>
      </c>
      <c r="L22" s="146">
        <v>47</v>
      </c>
      <c r="M22" s="128">
        <v>112</v>
      </c>
      <c r="N22" s="146">
        <v>52</v>
      </c>
      <c r="O22" s="144">
        <v>60</v>
      </c>
      <c r="P22" s="126" t="s">
        <v>369</v>
      </c>
      <c r="Q22" s="127">
        <v>33</v>
      </c>
      <c r="R22" s="128">
        <v>64</v>
      </c>
      <c r="S22" s="129">
        <v>31</v>
      </c>
      <c r="T22" s="129">
        <v>33</v>
      </c>
    </row>
    <row r="23" spans="1:20" s="59" customFormat="1" ht="18.75" customHeight="1">
      <c r="A23" s="126" t="s">
        <v>370</v>
      </c>
      <c r="B23" s="127">
        <v>88</v>
      </c>
      <c r="C23" s="128">
        <v>179</v>
      </c>
      <c r="D23" s="129">
        <v>93</v>
      </c>
      <c r="E23" s="129">
        <v>86</v>
      </c>
      <c r="F23" s="135" t="s">
        <v>371</v>
      </c>
      <c r="G23" s="127">
        <v>46</v>
      </c>
      <c r="H23" s="128">
        <v>111</v>
      </c>
      <c r="I23" s="129">
        <v>48</v>
      </c>
      <c r="J23" s="129">
        <v>63</v>
      </c>
      <c r="K23" s="126" t="s">
        <v>372</v>
      </c>
      <c r="L23" s="127">
        <v>35</v>
      </c>
      <c r="M23" s="128">
        <v>114</v>
      </c>
      <c r="N23" s="129">
        <v>49</v>
      </c>
      <c r="O23" s="130">
        <v>65</v>
      </c>
      <c r="P23" s="126" t="s">
        <v>373</v>
      </c>
      <c r="Q23" s="127">
        <v>33</v>
      </c>
      <c r="R23" s="128">
        <v>80</v>
      </c>
      <c r="S23" s="129">
        <v>30</v>
      </c>
      <c r="T23" s="129">
        <v>50</v>
      </c>
    </row>
    <row r="24" spans="1:20" s="59" customFormat="1" ht="18.75" customHeight="1">
      <c r="A24" s="126" t="s">
        <v>374</v>
      </c>
      <c r="B24" s="127">
        <v>193</v>
      </c>
      <c r="C24" s="128">
        <v>415</v>
      </c>
      <c r="D24" s="129">
        <v>225</v>
      </c>
      <c r="E24" s="129">
        <v>190</v>
      </c>
      <c r="F24" s="135" t="s">
        <v>375</v>
      </c>
      <c r="G24" s="127">
        <v>79</v>
      </c>
      <c r="H24" s="128">
        <v>207</v>
      </c>
      <c r="I24" s="129">
        <v>95</v>
      </c>
      <c r="J24" s="129">
        <v>112</v>
      </c>
      <c r="K24" s="126" t="s">
        <v>331</v>
      </c>
      <c r="L24" s="127">
        <v>65</v>
      </c>
      <c r="M24" s="128">
        <v>160</v>
      </c>
      <c r="N24" s="129">
        <v>73</v>
      </c>
      <c r="O24" s="130">
        <v>87</v>
      </c>
      <c r="P24" s="132" t="s">
        <v>376</v>
      </c>
      <c r="Q24" s="120">
        <f>SUM(Q25:Q26)</f>
        <v>135</v>
      </c>
      <c r="R24" s="121">
        <f>SUM(R25:R26)</f>
        <v>265</v>
      </c>
      <c r="S24" s="121">
        <f>SUM(S25:S26)</f>
        <v>121</v>
      </c>
      <c r="T24" s="121">
        <f>SUM(T25:T26)</f>
        <v>144</v>
      </c>
    </row>
    <row r="25" spans="1:20" s="59" customFormat="1" ht="18.75" customHeight="1">
      <c r="A25" s="126" t="s">
        <v>377</v>
      </c>
      <c r="B25" s="127">
        <v>65</v>
      </c>
      <c r="C25" s="128">
        <v>154</v>
      </c>
      <c r="D25" s="129">
        <v>72</v>
      </c>
      <c r="E25" s="129">
        <v>82</v>
      </c>
      <c r="F25" s="135" t="s">
        <v>263</v>
      </c>
      <c r="G25" s="127">
        <v>59</v>
      </c>
      <c r="H25" s="128">
        <v>166</v>
      </c>
      <c r="I25" s="129">
        <v>70</v>
      </c>
      <c r="J25" s="129">
        <v>96</v>
      </c>
      <c r="K25" s="126" t="s">
        <v>378</v>
      </c>
      <c r="L25" s="127">
        <v>110</v>
      </c>
      <c r="M25" s="128">
        <v>202</v>
      </c>
      <c r="N25" s="129">
        <v>87</v>
      </c>
      <c r="O25" s="130">
        <v>115</v>
      </c>
      <c r="P25" s="126" t="s">
        <v>379</v>
      </c>
      <c r="Q25" s="127">
        <v>76</v>
      </c>
      <c r="R25" s="128">
        <v>155</v>
      </c>
      <c r="S25" s="129">
        <v>67</v>
      </c>
      <c r="T25" s="129">
        <v>88</v>
      </c>
    </row>
    <row r="26" spans="1:20" s="59" customFormat="1" ht="18.75" customHeight="1">
      <c r="A26" s="126" t="s">
        <v>380</v>
      </c>
      <c r="B26" s="127">
        <v>216</v>
      </c>
      <c r="C26" s="128">
        <v>506</v>
      </c>
      <c r="D26" s="129">
        <v>251</v>
      </c>
      <c r="E26" s="129">
        <v>255</v>
      </c>
      <c r="F26" s="135" t="s">
        <v>381</v>
      </c>
      <c r="G26" s="127">
        <v>122</v>
      </c>
      <c r="H26" s="128">
        <v>272</v>
      </c>
      <c r="I26" s="129">
        <v>141</v>
      </c>
      <c r="J26" s="129">
        <v>131</v>
      </c>
      <c r="K26" s="126" t="s">
        <v>382</v>
      </c>
      <c r="L26" s="127">
        <v>16</v>
      </c>
      <c r="M26" s="128">
        <v>47</v>
      </c>
      <c r="N26" s="129">
        <v>22</v>
      </c>
      <c r="O26" s="130">
        <v>25</v>
      </c>
      <c r="P26" s="126" t="s">
        <v>383</v>
      </c>
      <c r="Q26" s="127">
        <v>59</v>
      </c>
      <c r="R26" s="128">
        <v>110</v>
      </c>
      <c r="S26" s="129">
        <v>54</v>
      </c>
      <c r="T26" s="129">
        <v>56</v>
      </c>
    </row>
    <row r="27" spans="1:20" s="59" customFormat="1" ht="18.75" customHeight="1">
      <c r="A27" s="126" t="s">
        <v>384</v>
      </c>
      <c r="B27" s="127">
        <v>328</v>
      </c>
      <c r="C27" s="128">
        <v>473</v>
      </c>
      <c r="D27" s="129">
        <v>180</v>
      </c>
      <c r="E27" s="129">
        <v>293</v>
      </c>
      <c r="F27" s="135" t="s">
        <v>385</v>
      </c>
      <c r="G27" s="127">
        <v>106</v>
      </c>
      <c r="H27" s="128">
        <v>256</v>
      </c>
      <c r="I27" s="129">
        <v>120</v>
      </c>
      <c r="J27" s="129">
        <v>136</v>
      </c>
      <c r="K27" s="126" t="s">
        <v>386</v>
      </c>
      <c r="L27" s="127">
        <v>56</v>
      </c>
      <c r="M27" s="128">
        <v>141</v>
      </c>
      <c r="N27" s="129">
        <v>71</v>
      </c>
      <c r="O27" s="130">
        <v>70</v>
      </c>
      <c r="P27" s="147" t="s">
        <v>387</v>
      </c>
      <c r="Q27" s="148">
        <f>SUM(Q28:Q29)</f>
        <v>135</v>
      </c>
      <c r="R27" s="121">
        <f>SUM(R28:R29)</f>
        <v>250</v>
      </c>
      <c r="S27" s="149">
        <f>SUM(S28:S29)</f>
        <v>106</v>
      </c>
      <c r="T27" s="149">
        <f>SUM(T28:T29)</f>
        <v>144</v>
      </c>
    </row>
    <row r="28" spans="1:20" s="59" customFormat="1" ht="18.75" customHeight="1">
      <c r="A28" s="126" t="s">
        <v>388</v>
      </c>
      <c r="B28" s="127">
        <v>101</v>
      </c>
      <c r="C28" s="128">
        <v>239</v>
      </c>
      <c r="D28" s="129">
        <v>106</v>
      </c>
      <c r="E28" s="129">
        <v>133</v>
      </c>
      <c r="F28" s="135" t="s">
        <v>389</v>
      </c>
      <c r="G28" s="127">
        <v>247</v>
      </c>
      <c r="H28" s="128">
        <v>507</v>
      </c>
      <c r="I28" s="129">
        <v>268</v>
      </c>
      <c r="J28" s="129">
        <v>239</v>
      </c>
      <c r="K28" s="126" t="s">
        <v>390</v>
      </c>
      <c r="L28" s="127">
        <v>87</v>
      </c>
      <c r="M28" s="128">
        <v>186</v>
      </c>
      <c r="N28" s="129">
        <v>92</v>
      </c>
      <c r="O28" s="130">
        <v>94</v>
      </c>
      <c r="P28" s="126" t="s">
        <v>391</v>
      </c>
      <c r="Q28" s="127">
        <v>77</v>
      </c>
      <c r="R28" s="128">
        <v>147</v>
      </c>
      <c r="S28" s="129">
        <v>64</v>
      </c>
      <c r="T28" s="129">
        <v>83</v>
      </c>
    </row>
    <row r="29" spans="1:20" s="59" customFormat="1" ht="18.75" customHeight="1">
      <c r="A29" s="132" t="s">
        <v>392</v>
      </c>
      <c r="B29" s="120">
        <f>SUM(B30:B42,G5:G8)</f>
        <v>1440</v>
      </c>
      <c r="C29" s="121">
        <f>SUM(C30:C42,H5:H8)</f>
        <v>3303</v>
      </c>
      <c r="D29" s="121">
        <f>SUM(D30:D42,I5:I8)</f>
        <v>1640</v>
      </c>
      <c r="E29" s="121">
        <f>SUM(E30:E42,J5:J8)</f>
        <v>1663</v>
      </c>
      <c r="F29" s="135" t="s">
        <v>393</v>
      </c>
      <c r="G29" s="127">
        <v>36</v>
      </c>
      <c r="H29" s="128">
        <v>81</v>
      </c>
      <c r="I29" s="129">
        <v>33</v>
      </c>
      <c r="J29" s="129">
        <v>48</v>
      </c>
      <c r="K29" s="126" t="s">
        <v>394</v>
      </c>
      <c r="L29" s="127">
        <v>552</v>
      </c>
      <c r="M29" s="128">
        <v>1307</v>
      </c>
      <c r="N29" s="129">
        <v>657</v>
      </c>
      <c r="O29" s="130">
        <v>650</v>
      </c>
      <c r="P29" s="150" t="s">
        <v>395</v>
      </c>
      <c r="Q29" s="146">
        <v>58</v>
      </c>
      <c r="R29" s="146">
        <v>103</v>
      </c>
      <c r="S29" s="146">
        <v>42</v>
      </c>
      <c r="T29" s="146">
        <v>61</v>
      </c>
    </row>
    <row r="30" spans="1:20" s="59" customFormat="1" ht="18.75" customHeight="1">
      <c r="A30" s="126" t="s">
        <v>396</v>
      </c>
      <c r="B30" s="127">
        <v>96</v>
      </c>
      <c r="C30" s="128">
        <v>232</v>
      </c>
      <c r="D30" s="129">
        <v>110</v>
      </c>
      <c r="E30" s="129">
        <v>122</v>
      </c>
      <c r="F30" s="135" t="s">
        <v>397</v>
      </c>
      <c r="G30" s="127">
        <v>74</v>
      </c>
      <c r="H30" s="128">
        <v>199</v>
      </c>
      <c r="I30" s="129">
        <v>98</v>
      </c>
      <c r="J30" s="129">
        <v>101</v>
      </c>
      <c r="K30" s="132" t="s">
        <v>398</v>
      </c>
      <c r="L30" s="120">
        <f>SUM(L31:L35)</f>
        <v>172</v>
      </c>
      <c r="M30" s="121">
        <f>SUM(M31:M35)</f>
        <v>382</v>
      </c>
      <c r="N30" s="121">
        <f>SUM(N31:N35)</f>
        <v>184</v>
      </c>
      <c r="O30" s="141">
        <f>SUM(O31:O35)</f>
        <v>198</v>
      </c>
      <c r="P30" s="121" t="s">
        <v>399</v>
      </c>
      <c r="Q30" s="120">
        <f>SUM(Q31:Q34)</f>
        <v>216</v>
      </c>
      <c r="R30" s="121">
        <f>SUM(R31:R34)</f>
        <v>403</v>
      </c>
      <c r="S30" s="121">
        <f>SUM(S31:S34)</f>
        <v>184</v>
      </c>
      <c r="T30" s="121">
        <f>SUM(T31:T34)</f>
        <v>219</v>
      </c>
    </row>
    <row r="31" spans="1:20" s="59" customFormat="1" ht="18.75" customHeight="1">
      <c r="A31" s="126" t="s">
        <v>400</v>
      </c>
      <c r="B31" s="127">
        <v>142</v>
      </c>
      <c r="C31" s="128">
        <v>350</v>
      </c>
      <c r="D31" s="129">
        <v>175</v>
      </c>
      <c r="E31" s="129">
        <v>175</v>
      </c>
      <c r="F31" s="135" t="s">
        <v>401</v>
      </c>
      <c r="G31" s="127">
        <v>284</v>
      </c>
      <c r="H31" s="128">
        <v>637</v>
      </c>
      <c r="I31" s="129">
        <v>326</v>
      </c>
      <c r="J31" s="129">
        <v>311</v>
      </c>
      <c r="K31" s="126" t="s">
        <v>402</v>
      </c>
      <c r="L31" s="127">
        <v>28</v>
      </c>
      <c r="M31" s="128">
        <v>67</v>
      </c>
      <c r="N31" s="129">
        <v>33</v>
      </c>
      <c r="O31" s="130">
        <v>34</v>
      </c>
      <c r="P31" s="126" t="s">
        <v>403</v>
      </c>
      <c r="Q31" s="127">
        <v>123</v>
      </c>
      <c r="R31" s="128">
        <v>226</v>
      </c>
      <c r="S31" s="129">
        <v>103</v>
      </c>
      <c r="T31" s="129">
        <v>123</v>
      </c>
    </row>
    <row r="32" spans="1:20" s="59" customFormat="1" ht="18.75" customHeight="1">
      <c r="A32" s="126" t="s">
        <v>404</v>
      </c>
      <c r="B32" s="127">
        <v>173</v>
      </c>
      <c r="C32" s="128">
        <v>458</v>
      </c>
      <c r="D32" s="129">
        <v>224</v>
      </c>
      <c r="E32" s="129">
        <v>234</v>
      </c>
      <c r="F32" s="135" t="s">
        <v>405</v>
      </c>
      <c r="G32" s="127">
        <v>198</v>
      </c>
      <c r="H32" s="128">
        <v>380</v>
      </c>
      <c r="I32" s="129">
        <v>218</v>
      </c>
      <c r="J32" s="129">
        <v>162</v>
      </c>
      <c r="K32" s="126" t="s">
        <v>406</v>
      </c>
      <c r="L32" s="127">
        <v>46</v>
      </c>
      <c r="M32" s="128">
        <v>116</v>
      </c>
      <c r="N32" s="129">
        <v>62</v>
      </c>
      <c r="O32" s="130">
        <v>54</v>
      </c>
      <c r="P32" s="126" t="s">
        <v>407</v>
      </c>
      <c r="Q32" s="127">
        <v>53</v>
      </c>
      <c r="R32" s="128">
        <v>90</v>
      </c>
      <c r="S32" s="129">
        <v>33</v>
      </c>
      <c r="T32" s="129">
        <v>57</v>
      </c>
    </row>
    <row r="33" spans="1:20" s="59" customFormat="1" ht="18.75" customHeight="1">
      <c r="A33" s="126" t="s">
        <v>408</v>
      </c>
      <c r="B33" s="127">
        <v>113</v>
      </c>
      <c r="C33" s="128">
        <v>205</v>
      </c>
      <c r="D33" s="129">
        <v>91</v>
      </c>
      <c r="E33" s="129">
        <v>114</v>
      </c>
      <c r="F33" s="145" t="s">
        <v>409</v>
      </c>
      <c r="G33" s="120">
        <f>SUM(G34:G39)</f>
        <v>501</v>
      </c>
      <c r="H33" s="121">
        <f>SUM(H34:H39)</f>
        <v>1236</v>
      </c>
      <c r="I33" s="121">
        <f>SUM(I34:I39)</f>
        <v>578</v>
      </c>
      <c r="J33" s="121">
        <f>SUM(J34:J39)</f>
        <v>658</v>
      </c>
      <c r="K33" s="126" t="s">
        <v>410</v>
      </c>
      <c r="L33" s="127">
        <v>46</v>
      </c>
      <c r="M33" s="128">
        <v>96</v>
      </c>
      <c r="N33" s="129">
        <v>44</v>
      </c>
      <c r="O33" s="130">
        <v>52</v>
      </c>
      <c r="P33" s="126" t="s">
        <v>411</v>
      </c>
      <c r="Q33" s="127">
        <v>22</v>
      </c>
      <c r="R33" s="128">
        <v>48</v>
      </c>
      <c r="S33" s="129">
        <v>26</v>
      </c>
      <c r="T33" s="129">
        <v>22</v>
      </c>
    </row>
    <row r="34" spans="1:20" s="59" customFormat="1" ht="18.75" customHeight="1">
      <c r="A34" s="146" t="s">
        <v>412</v>
      </c>
      <c r="B34" s="127">
        <v>178</v>
      </c>
      <c r="C34" s="128">
        <v>431</v>
      </c>
      <c r="D34" s="129">
        <v>214</v>
      </c>
      <c r="E34" s="129">
        <v>217</v>
      </c>
      <c r="F34" s="135" t="s">
        <v>413</v>
      </c>
      <c r="G34" s="127">
        <v>130</v>
      </c>
      <c r="H34" s="128">
        <v>321</v>
      </c>
      <c r="I34" s="129">
        <v>150</v>
      </c>
      <c r="J34" s="129">
        <v>171</v>
      </c>
      <c r="K34" s="126" t="s">
        <v>414</v>
      </c>
      <c r="L34" s="127">
        <v>26</v>
      </c>
      <c r="M34" s="128">
        <v>51</v>
      </c>
      <c r="N34" s="129">
        <v>24</v>
      </c>
      <c r="O34" s="130">
        <v>27</v>
      </c>
      <c r="P34" s="126" t="s">
        <v>415</v>
      </c>
      <c r="Q34" s="127">
        <v>18</v>
      </c>
      <c r="R34" s="128">
        <v>39</v>
      </c>
      <c r="S34" s="129">
        <v>22</v>
      </c>
      <c r="T34" s="129">
        <v>17</v>
      </c>
    </row>
    <row r="35" spans="1:20" s="59" customFormat="1" ht="18.75" customHeight="1">
      <c r="A35" s="126" t="s">
        <v>416</v>
      </c>
      <c r="B35" s="127">
        <v>16</v>
      </c>
      <c r="C35" s="128">
        <v>34</v>
      </c>
      <c r="D35" s="129">
        <v>20</v>
      </c>
      <c r="E35" s="129">
        <v>14</v>
      </c>
      <c r="F35" s="135" t="s">
        <v>417</v>
      </c>
      <c r="G35" s="127">
        <v>53</v>
      </c>
      <c r="H35" s="128">
        <v>123</v>
      </c>
      <c r="I35" s="129">
        <v>62</v>
      </c>
      <c r="J35" s="129">
        <v>61</v>
      </c>
      <c r="K35" s="126" t="s">
        <v>418</v>
      </c>
      <c r="L35" s="127">
        <v>26</v>
      </c>
      <c r="M35" s="128">
        <v>52</v>
      </c>
      <c r="N35" s="129">
        <v>21</v>
      </c>
      <c r="O35" s="130">
        <v>31</v>
      </c>
      <c r="P35" s="121" t="s">
        <v>419</v>
      </c>
      <c r="Q35" s="120">
        <f>SUM(Q36:Q43)</f>
        <v>2029</v>
      </c>
      <c r="R35" s="121">
        <f>SUM(R36:R43)</f>
        <v>4808</v>
      </c>
      <c r="S35" s="121">
        <f>SUM(S36:S43)</f>
        <v>2349</v>
      </c>
      <c r="T35" s="121">
        <f>SUM(T36:T43)</f>
        <v>2459</v>
      </c>
    </row>
    <row r="36" spans="1:20" s="59" customFormat="1" ht="18.75" customHeight="1">
      <c r="A36" s="126" t="s">
        <v>420</v>
      </c>
      <c r="B36" s="127">
        <v>62</v>
      </c>
      <c r="C36" s="128">
        <v>149</v>
      </c>
      <c r="D36" s="129">
        <v>73</v>
      </c>
      <c r="E36" s="129">
        <v>76</v>
      </c>
      <c r="F36" s="135" t="s">
        <v>421</v>
      </c>
      <c r="G36" s="127">
        <v>102</v>
      </c>
      <c r="H36" s="128">
        <v>265</v>
      </c>
      <c r="I36" s="129">
        <v>118</v>
      </c>
      <c r="J36" s="129">
        <v>147</v>
      </c>
      <c r="K36" s="132" t="s">
        <v>422</v>
      </c>
      <c r="L36" s="120">
        <f>SUM(L37:L43)</f>
        <v>399</v>
      </c>
      <c r="M36" s="121">
        <f>SUM(M37:M43)</f>
        <v>908</v>
      </c>
      <c r="N36" s="121">
        <f>SUM(N37:N43)</f>
        <v>437</v>
      </c>
      <c r="O36" s="141">
        <f>SUM(O37:O43)</f>
        <v>471</v>
      </c>
      <c r="P36" s="126" t="s">
        <v>423</v>
      </c>
      <c r="Q36" s="127">
        <v>277</v>
      </c>
      <c r="R36" s="128">
        <v>644</v>
      </c>
      <c r="S36" s="129">
        <v>306</v>
      </c>
      <c r="T36" s="129">
        <v>338</v>
      </c>
    </row>
    <row r="37" spans="1:20" s="59" customFormat="1" ht="18.75" customHeight="1">
      <c r="A37" s="126" t="s">
        <v>424</v>
      </c>
      <c r="B37" s="127">
        <v>46</v>
      </c>
      <c r="C37" s="128">
        <v>110</v>
      </c>
      <c r="D37" s="129">
        <v>57</v>
      </c>
      <c r="E37" s="129">
        <v>53</v>
      </c>
      <c r="F37" s="135" t="s">
        <v>425</v>
      </c>
      <c r="G37" s="127">
        <v>65</v>
      </c>
      <c r="H37" s="128">
        <v>139</v>
      </c>
      <c r="I37" s="129">
        <v>68</v>
      </c>
      <c r="J37" s="129">
        <v>71</v>
      </c>
      <c r="K37" s="126" t="s">
        <v>426</v>
      </c>
      <c r="L37" s="127">
        <v>35</v>
      </c>
      <c r="M37" s="128">
        <v>77</v>
      </c>
      <c r="N37" s="129">
        <v>35</v>
      </c>
      <c r="O37" s="130">
        <v>42</v>
      </c>
      <c r="P37" s="126" t="s">
        <v>427</v>
      </c>
      <c r="Q37" s="127">
        <v>217</v>
      </c>
      <c r="R37" s="128">
        <v>491</v>
      </c>
      <c r="S37" s="129">
        <v>250</v>
      </c>
      <c r="T37" s="129">
        <v>241</v>
      </c>
    </row>
    <row r="38" spans="1:20" s="59" customFormat="1" ht="18.75" customHeight="1">
      <c r="A38" s="126" t="s">
        <v>428</v>
      </c>
      <c r="B38" s="127">
        <v>52</v>
      </c>
      <c r="C38" s="128">
        <v>139</v>
      </c>
      <c r="D38" s="129">
        <v>74</v>
      </c>
      <c r="E38" s="129">
        <v>65</v>
      </c>
      <c r="F38" s="135" t="s">
        <v>429</v>
      </c>
      <c r="G38" s="127">
        <v>121</v>
      </c>
      <c r="H38" s="128">
        <v>310</v>
      </c>
      <c r="I38" s="129">
        <v>145</v>
      </c>
      <c r="J38" s="129">
        <v>165</v>
      </c>
      <c r="K38" s="126" t="s">
        <v>430</v>
      </c>
      <c r="L38" s="127">
        <v>59</v>
      </c>
      <c r="M38" s="128">
        <v>126</v>
      </c>
      <c r="N38" s="129">
        <v>60</v>
      </c>
      <c r="O38" s="130">
        <v>66</v>
      </c>
      <c r="P38" s="126" t="s">
        <v>431</v>
      </c>
      <c r="Q38" s="127">
        <v>301</v>
      </c>
      <c r="R38" s="128">
        <v>699</v>
      </c>
      <c r="S38" s="129">
        <v>332</v>
      </c>
      <c r="T38" s="129">
        <v>367</v>
      </c>
    </row>
    <row r="39" spans="1:20" s="59" customFormat="1" ht="18.75" customHeight="1">
      <c r="A39" s="126" t="s">
        <v>432</v>
      </c>
      <c r="B39" s="127">
        <v>73</v>
      </c>
      <c r="C39" s="128">
        <v>172</v>
      </c>
      <c r="D39" s="129">
        <v>83</v>
      </c>
      <c r="E39" s="129">
        <v>89</v>
      </c>
      <c r="F39" s="135" t="s">
        <v>433</v>
      </c>
      <c r="G39" s="127">
        <v>30</v>
      </c>
      <c r="H39" s="128">
        <v>78</v>
      </c>
      <c r="I39" s="129">
        <v>35</v>
      </c>
      <c r="J39" s="129">
        <v>43</v>
      </c>
      <c r="K39" s="126" t="s">
        <v>434</v>
      </c>
      <c r="L39" s="127">
        <v>54</v>
      </c>
      <c r="M39" s="128">
        <v>134</v>
      </c>
      <c r="N39" s="129">
        <v>61</v>
      </c>
      <c r="O39" s="130">
        <v>73</v>
      </c>
      <c r="P39" s="126" t="s">
        <v>435</v>
      </c>
      <c r="Q39" s="127">
        <v>234</v>
      </c>
      <c r="R39" s="128">
        <v>610</v>
      </c>
      <c r="S39" s="129">
        <v>313</v>
      </c>
      <c r="T39" s="129">
        <v>297</v>
      </c>
    </row>
    <row r="40" spans="1:20" s="59" customFormat="1" ht="18.75" customHeight="1">
      <c r="A40" s="126" t="s">
        <v>436</v>
      </c>
      <c r="B40" s="127">
        <v>104</v>
      </c>
      <c r="C40" s="128">
        <v>220</v>
      </c>
      <c r="D40" s="129">
        <v>112</v>
      </c>
      <c r="E40" s="129">
        <v>108</v>
      </c>
      <c r="F40" s="145" t="s">
        <v>437</v>
      </c>
      <c r="G40" s="120">
        <f>SUM(G41:G43,L5:L11)</f>
        <v>562</v>
      </c>
      <c r="H40" s="121">
        <f>SUM(H41:H43,M5:M11)</f>
        <v>1302</v>
      </c>
      <c r="I40" s="121">
        <f>SUM(I41:I43,N5:N11)</f>
        <v>620</v>
      </c>
      <c r="J40" s="121">
        <f>SUM(J41:J43,O5:O11)</f>
        <v>682</v>
      </c>
      <c r="K40" s="126" t="s">
        <v>438</v>
      </c>
      <c r="L40" s="127">
        <v>77</v>
      </c>
      <c r="M40" s="128">
        <v>170</v>
      </c>
      <c r="N40" s="129">
        <v>85</v>
      </c>
      <c r="O40" s="130">
        <v>85</v>
      </c>
      <c r="P40" s="126" t="s">
        <v>439</v>
      </c>
      <c r="Q40" s="127">
        <v>319</v>
      </c>
      <c r="R40" s="128">
        <v>777</v>
      </c>
      <c r="S40" s="129">
        <v>382</v>
      </c>
      <c r="T40" s="129">
        <v>395</v>
      </c>
    </row>
    <row r="41" spans="1:20" s="59" customFormat="1" ht="18.75" customHeight="1">
      <c r="A41" s="126" t="s">
        <v>440</v>
      </c>
      <c r="B41" s="127">
        <v>78</v>
      </c>
      <c r="C41" s="128">
        <v>184</v>
      </c>
      <c r="D41" s="129">
        <v>95</v>
      </c>
      <c r="E41" s="129">
        <v>89</v>
      </c>
      <c r="F41" s="135" t="s">
        <v>441</v>
      </c>
      <c r="G41" s="127">
        <v>40</v>
      </c>
      <c r="H41" s="128">
        <v>91</v>
      </c>
      <c r="I41" s="129">
        <v>49</v>
      </c>
      <c r="J41" s="129">
        <v>42</v>
      </c>
      <c r="K41" s="126" t="s">
        <v>442</v>
      </c>
      <c r="L41" s="127">
        <v>60</v>
      </c>
      <c r="M41" s="128">
        <v>145</v>
      </c>
      <c r="N41" s="129">
        <v>77</v>
      </c>
      <c r="O41" s="130">
        <v>68</v>
      </c>
      <c r="P41" s="126" t="s">
        <v>443</v>
      </c>
      <c r="Q41" s="127">
        <v>228</v>
      </c>
      <c r="R41" s="128">
        <v>541</v>
      </c>
      <c r="S41" s="129">
        <v>256</v>
      </c>
      <c r="T41" s="129">
        <v>285</v>
      </c>
    </row>
    <row r="42" spans="1:20" s="59" customFormat="1" ht="18.75" customHeight="1">
      <c r="A42" s="126" t="s">
        <v>444</v>
      </c>
      <c r="B42" s="127">
        <v>65</v>
      </c>
      <c r="C42" s="128">
        <v>142</v>
      </c>
      <c r="D42" s="129">
        <v>72</v>
      </c>
      <c r="E42" s="129">
        <v>70</v>
      </c>
      <c r="F42" s="135" t="s">
        <v>341</v>
      </c>
      <c r="G42" s="127">
        <v>21</v>
      </c>
      <c r="H42" s="128">
        <v>63</v>
      </c>
      <c r="I42" s="129">
        <v>29</v>
      </c>
      <c r="J42" s="129">
        <v>34</v>
      </c>
      <c r="K42" s="126" t="s">
        <v>445</v>
      </c>
      <c r="L42" s="127">
        <v>52</v>
      </c>
      <c r="M42" s="128">
        <v>113</v>
      </c>
      <c r="N42" s="129">
        <v>52</v>
      </c>
      <c r="O42" s="130">
        <v>61</v>
      </c>
      <c r="P42" s="126" t="s">
        <v>446</v>
      </c>
      <c r="Q42" s="127">
        <v>237</v>
      </c>
      <c r="R42" s="128">
        <v>534</v>
      </c>
      <c r="S42" s="129">
        <v>263</v>
      </c>
      <c r="T42" s="129">
        <v>271</v>
      </c>
    </row>
    <row r="43" spans="1:20" s="59" customFormat="1" ht="18.75" customHeight="1">
      <c r="A43" s="151"/>
      <c r="B43" s="152"/>
      <c r="C43" s="151"/>
      <c r="D43" s="151"/>
      <c r="E43" s="151"/>
      <c r="F43" s="153" t="s">
        <v>447</v>
      </c>
      <c r="G43" s="152">
        <v>30</v>
      </c>
      <c r="H43" s="151">
        <v>64</v>
      </c>
      <c r="I43" s="151">
        <v>31</v>
      </c>
      <c r="J43" s="151">
        <v>33</v>
      </c>
      <c r="K43" s="154" t="s">
        <v>448</v>
      </c>
      <c r="L43" s="155">
        <v>62</v>
      </c>
      <c r="M43" s="151">
        <v>143</v>
      </c>
      <c r="N43" s="156">
        <v>67</v>
      </c>
      <c r="O43" s="157">
        <v>76</v>
      </c>
      <c r="P43" s="158" t="s">
        <v>449</v>
      </c>
      <c r="Q43" s="155">
        <v>216</v>
      </c>
      <c r="R43" s="151">
        <v>512</v>
      </c>
      <c r="S43" s="156">
        <v>247</v>
      </c>
      <c r="T43" s="156">
        <v>265</v>
      </c>
    </row>
    <row r="44" spans="1:20" s="59" customFormat="1" ht="12">
      <c r="T44" s="159" t="s">
        <v>450</v>
      </c>
    </row>
  </sheetData>
  <mergeCells count="1">
    <mergeCell ref="R2:T3"/>
  </mergeCells>
  <phoneticPr fontId="3"/>
  <conditionalFormatting sqref="L13:O14 Q25:T26 Q28:T29 B7:E18 B20:E20 B30:E42 G5:J8 G11:J19 G22:J32 G34:J39 G41:J43 L5:O11 L17:O29 L37:O43 Q7:T16 Q18:T23 Q31:T34 Q36:T43">
    <cfRule type="containsBlanks" dxfId="214" priority="3">
      <formula>LEN(TRIM(B5))=0</formula>
    </cfRule>
  </conditionalFormatting>
  <conditionalFormatting sqref="B20:E28">
    <cfRule type="containsBlanks" dxfId="213" priority="2">
      <formula>LEN(TRIM(B20))=0</formula>
    </cfRule>
  </conditionalFormatting>
  <conditionalFormatting sqref="L31:O35">
    <cfRule type="containsBlanks" dxfId="212" priority="1">
      <formula>LEN(TRIM(L31))=0</formula>
    </cfRule>
  </conditionalFormatting>
  <pageMargins left="0.78740157480314965" right="0.78740157480314965" top="0.39370078740157483" bottom="0.39370078740157483" header="0.51181102362204722" footer="0.51181102362204722"/>
  <pageSetup paperSize="9" scale="93" fitToWidth="0" orientation="portrait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8481-95F6-4435-B813-89D751DD4CD0}">
  <dimension ref="A1:U115"/>
  <sheetViews>
    <sheetView showGridLines="0" view="pageBreakPreview" topLeftCell="F1" zoomScale="110" zoomScaleNormal="100" zoomScaleSheetLayoutView="110" workbookViewId="0">
      <selection activeCell="F1" sqref="F1"/>
    </sheetView>
  </sheetViews>
  <sheetFormatPr defaultColWidth="8.75" defaultRowHeight="11.25"/>
  <cols>
    <col min="1" max="1" width="11.875" style="160" customWidth="1"/>
    <col min="2" max="2" width="8.75" style="160" customWidth="1"/>
    <col min="3" max="3" width="3.125" style="160" customWidth="1"/>
    <col min="4" max="5" width="8.75" style="160" customWidth="1"/>
    <col min="6" max="6" width="5.25" style="160" customWidth="1"/>
    <col min="7" max="13" width="8.75" style="160" customWidth="1"/>
    <col min="14" max="14" width="7.125" style="162" customWidth="1"/>
    <col min="15" max="21" width="8.75" style="160" customWidth="1"/>
    <col min="22" max="22" width="5" style="160" customWidth="1"/>
    <col min="23" max="16384" width="8.75" style="160"/>
  </cols>
  <sheetData>
    <row r="1" spans="1:21" ht="37.5" customHeight="1">
      <c r="F1" s="161" t="s">
        <v>451</v>
      </c>
    </row>
    <row r="2" spans="1:21" ht="11.25" customHeight="1">
      <c r="F2" s="163"/>
    </row>
    <row r="3" spans="1:21" ht="18.75" customHeight="1">
      <c r="A3" s="164" t="s">
        <v>452</v>
      </c>
      <c r="B3" s="165"/>
      <c r="C3" s="166"/>
      <c r="D3" s="166"/>
      <c r="H3" s="167" t="s">
        <v>453</v>
      </c>
      <c r="T3" s="168" t="s">
        <v>454</v>
      </c>
      <c r="U3" s="168"/>
    </row>
    <row r="4" spans="1:21" ht="13.5" customHeight="1">
      <c r="A4" s="169"/>
      <c r="B4" s="170" t="s">
        <v>32</v>
      </c>
      <c r="C4" s="171"/>
      <c r="D4" s="172"/>
      <c r="E4" s="173" t="s">
        <v>33</v>
      </c>
    </row>
    <row r="5" spans="1:21" s="179" customFormat="1" ht="11.25" customHeight="1">
      <c r="A5" s="174">
        <v>0</v>
      </c>
      <c r="B5" s="175">
        <f>'7総合計'!C8</f>
        <v>206</v>
      </c>
      <c r="C5" s="176"/>
      <c r="D5" s="177">
        <v>0</v>
      </c>
      <c r="E5" s="178">
        <f>'7総合計'!D8</f>
        <v>188</v>
      </c>
      <c r="N5" s="162"/>
    </row>
    <row r="6" spans="1:21" s="179" customFormat="1" ht="11.25" customHeight="1">
      <c r="A6" s="174">
        <v>1</v>
      </c>
      <c r="B6" s="175">
        <f>'7総合計'!C9</f>
        <v>205</v>
      </c>
      <c r="C6" s="176"/>
      <c r="D6" s="177">
        <v>1</v>
      </c>
      <c r="E6" s="175">
        <f>'7総合計'!D9</f>
        <v>212</v>
      </c>
      <c r="N6" s="162"/>
    </row>
    <row r="7" spans="1:21" s="179" customFormat="1" ht="11.25" customHeight="1">
      <c r="A7" s="174">
        <v>2</v>
      </c>
      <c r="B7" s="175">
        <f>'7総合計'!C10</f>
        <v>265</v>
      </c>
      <c r="C7" s="176"/>
      <c r="D7" s="177">
        <v>2</v>
      </c>
      <c r="E7" s="175">
        <f>'7総合計'!D10</f>
        <v>246</v>
      </c>
      <c r="N7" s="162"/>
    </row>
    <row r="8" spans="1:21" s="179" customFormat="1" ht="11.25" customHeight="1">
      <c r="A8" s="174">
        <v>3</v>
      </c>
      <c r="B8" s="175">
        <f>'7総合計'!C11</f>
        <v>250</v>
      </c>
      <c r="C8" s="176"/>
      <c r="D8" s="177">
        <v>3</v>
      </c>
      <c r="E8" s="175">
        <f>'7総合計'!D11</f>
        <v>238</v>
      </c>
      <c r="N8" s="162"/>
    </row>
    <row r="9" spans="1:21" s="179" customFormat="1" ht="11.25" customHeight="1">
      <c r="A9" s="174">
        <v>4</v>
      </c>
      <c r="B9" s="175">
        <f>'7総合計'!C12</f>
        <v>294</v>
      </c>
      <c r="C9" s="176"/>
      <c r="D9" s="177">
        <v>4</v>
      </c>
      <c r="E9" s="175">
        <f>'7総合計'!D12</f>
        <v>233</v>
      </c>
      <c r="N9" s="162"/>
    </row>
    <row r="10" spans="1:21" s="179" customFormat="1" ht="11.25" customHeight="1">
      <c r="A10" s="174">
        <v>5</v>
      </c>
      <c r="B10" s="175">
        <f>'7総合計'!C15</f>
        <v>250</v>
      </c>
      <c r="C10" s="176"/>
      <c r="D10" s="177">
        <v>5</v>
      </c>
      <c r="E10" s="175">
        <f>'7総合計'!D15</f>
        <v>266</v>
      </c>
      <c r="N10" s="162"/>
    </row>
    <row r="11" spans="1:21" s="179" customFormat="1" ht="11.25" customHeight="1">
      <c r="A11" s="174">
        <v>6</v>
      </c>
      <c r="B11" s="175">
        <f>'7総合計'!C16</f>
        <v>286</v>
      </c>
      <c r="C11" s="176"/>
      <c r="D11" s="177">
        <v>6</v>
      </c>
      <c r="E11" s="175">
        <f>'7総合計'!D16</f>
        <v>286</v>
      </c>
      <c r="N11" s="162"/>
    </row>
    <row r="12" spans="1:21" s="179" customFormat="1" ht="11.25" customHeight="1">
      <c r="A12" s="174">
        <v>7</v>
      </c>
      <c r="B12" s="175">
        <f>'7総合計'!C17</f>
        <v>299</v>
      </c>
      <c r="C12" s="176"/>
      <c r="D12" s="177">
        <v>7</v>
      </c>
      <c r="E12" s="175">
        <f>'7総合計'!D17</f>
        <v>279</v>
      </c>
      <c r="N12" s="162"/>
    </row>
    <row r="13" spans="1:21" s="179" customFormat="1" ht="11.25" customHeight="1">
      <c r="A13" s="174">
        <v>8</v>
      </c>
      <c r="B13" s="175">
        <f>'7総合計'!C18</f>
        <v>314</v>
      </c>
      <c r="C13" s="176"/>
      <c r="D13" s="177">
        <v>8</v>
      </c>
      <c r="E13" s="175">
        <f>'7総合計'!D18</f>
        <v>320</v>
      </c>
      <c r="N13" s="162"/>
    </row>
    <row r="14" spans="1:21" s="179" customFormat="1" ht="11.25" customHeight="1">
      <c r="A14" s="174">
        <v>9</v>
      </c>
      <c r="B14" s="175">
        <f>'7総合計'!C19</f>
        <v>304</v>
      </c>
      <c r="C14" s="176"/>
      <c r="D14" s="177">
        <v>9</v>
      </c>
      <c r="E14" s="175">
        <f>'7総合計'!D19</f>
        <v>317</v>
      </c>
      <c r="N14" s="162"/>
    </row>
    <row r="15" spans="1:21" s="179" customFormat="1" ht="11.25" customHeight="1">
      <c r="A15" s="174">
        <v>10</v>
      </c>
      <c r="B15" s="175">
        <f>'7総合計'!C22</f>
        <v>333</v>
      </c>
      <c r="C15" s="176"/>
      <c r="D15" s="177">
        <v>10</v>
      </c>
      <c r="E15" s="175">
        <f>'7総合計'!D22</f>
        <v>331</v>
      </c>
      <c r="N15" s="162"/>
    </row>
    <row r="16" spans="1:21" s="179" customFormat="1" ht="11.25" customHeight="1">
      <c r="A16" s="174">
        <v>11</v>
      </c>
      <c r="B16" s="175">
        <f>'7総合計'!C23</f>
        <v>356</v>
      </c>
      <c r="C16" s="176"/>
      <c r="D16" s="177">
        <v>11</v>
      </c>
      <c r="E16" s="175">
        <f>'7総合計'!D23</f>
        <v>341</v>
      </c>
      <c r="N16" s="162"/>
    </row>
    <row r="17" spans="1:14" s="179" customFormat="1" ht="11.25" customHeight="1">
      <c r="A17" s="174">
        <v>12</v>
      </c>
      <c r="B17" s="175">
        <f>'7総合計'!C24</f>
        <v>368</v>
      </c>
      <c r="C17" s="176"/>
      <c r="D17" s="177">
        <v>12</v>
      </c>
      <c r="E17" s="175">
        <f>'7総合計'!D24</f>
        <v>329</v>
      </c>
      <c r="N17" s="162"/>
    </row>
    <row r="18" spans="1:14" s="179" customFormat="1" ht="11.25" customHeight="1">
      <c r="A18" s="174">
        <v>13</v>
      </c>
      <c r="B18" s="175">
        <f>'7総合計'!C25</f>
        <v>355</v>
      </c>
      <c r="C18" s="176"/>
      <c r="D18" s="177">
        <v>13</v>
      </c>
      <c r="E18" s="175">
        <f>'7総合計'!D25</f>
        <v>340</v>
      </c>
      <c r="N18" s="162"/>
    </row>
    <row r="19" spans="1:14" s="179" customFormat="1" ht="11.25" customHeight="1">
      <c r="A19" s="174">
        <v>14</v>
      </c>
      <c r="B19" s="175">
        <f>'7総合計'!C26</f>
        <v>355</v>
      </c>
      <c r="C19" s="176"/>
      <c r="D19" s="177">
        <v>14</v>
      </c>
      <c r="E19" s="175">
        <f>'7総合計'!D26</f>
        <v>357</v>
      </c>
      <c r="N19" s="162"/>
    </row>
    <row r="20" spans="1:14" s="179" customFormat="1" ht="11.25" customHeight="1">
      <c r="A20" s="174">
        <v>15</v>
      </c>
      <c r="B20" s="175">
        <f>'7総合計'!C29</f>
        <v>354</v>
      </c>
      <c r="C20" s="176"/>
      <c r="D20" s="177">
        <v>15</v>
      </c>
      <c r="E20" s="175">
        <f>'7総合計'!D29</f>
        <v>383</v>
      </c>
      <c r="N20" s="162"/>
    </row>
    <row r="21" spans="1:14" s="179" customFormat="1" ht="11.25" customHeight="1">
      <c r="A21" s="174">
        <v>16</v>
      </c>
      <c r="B21" s="175">
        <f>'7総合計'!C30</f>
        <v>390</v>
      </c>
      <c r="C21" s="176"/>
      <c r="D21" s="177">
        <v>16</v>
      </c>
      <c r="E21" s="175">
        <f>'7総合計'!D30</f>
        <v>382</v>
      </c>
      <c r="N21" s="162"/>
    </row>
    <row r="22" spans="1:14" s="179" customFormat="1" ht="11.25" customHeight="1">
      <c r="A22" s="174">
        <v>17</v>
      </c>
      <c r="B22" s="175">
        <f>'7総合計'!C31</f>
        <v>427</v>
      </c>
      <c r="C22" s="176"/>
      <c r="D22" s="177">
        <v>17</v>
      </c>
      <c r="E22" s="175">
        <f>'7総合計'!D31</f>
        <v>343</v>
      </c>
      <c r="N22" s="162"/>
    </row>
    <row r="23" spans="1:14" s="179" customFormat="1" ht="11.25" customHeight="1">
      <c r="A23" s="174">
        <v>18</v>
      </c>
      <c r="B23" s="175">
        <f>'7総合計'!C32</f>
        <v>358</v>
      </c>
      <c r="C23" s="176"/>
      <c r="D23" s="177">
        <v>18</v>
      </c>
      <c r="E23" s="175">
        <f>'7総合計'!D32</f>
        <v>371</v>
      </c>
      <c r="N23" s="162"/>
    </row>
    <row r="24" spans="1:14" s="179" customFormat="1" ht="11.25" customHeight="1">
      <c r="A24" s="174">
        <v>19</v>
      </c>
      <c r="B24" s="175">
        <f>'7総合計'!C33</f>
        <v>405</v>
      </c>
      <c r="C24" s="176"/>
      <c r="D24" s="177">
        <v>19</v>
      </c>
      <c r="E24" s="175">
        <f>'7総合計'!D33</f>
        <v>336</v>
      </c>
      <c r="N24" s="162"/>
    </row>
    <row r="25" spans="1:14" s="179" customFormat="1" ht="11.25" customHeight="1">
      <c r="A25" s="174">
        <v>20</v>
      </c>
      <c r="B25" s="175">
        <f>'7総合計'!C36</f>
        <v>398</v>
      </c>
      <c r="C25" s="176"/>
      <c r="D25" s="177">
        <v>20</v>
      </c>
      <c r="E25" s="175">
        <f>'7総合計'!D36</f>
        <v>380</v>
      </c>
      <c r="N25" s="162"/>
    </row>
    <row r="26" spans="1:14" s="179" customFormat="1" ht="11.25" customHeight="1">
      <c r="A26" s="174">
        <v>21</v>
      </c>
      <c r="B26" s="175">
        <f>'7総合計'!C37</f>
        <v>433</v>
      </c>
      <c r="C26" s="176"/>
      <c r="D26" s="177">
        <v>21</v>
      </c>
      <c r="E26" s="175">
        <f>'7総合計'!D37</f>
        <v>341</v>
      </c>
      <c r="N26" s="162"/>
    </row>
    <row r="27" spans="1:14" s="179" customFormat="1" ht="11.25" customHeight="1">
      <c r="A27" s="174">
        <v>22</v>
      </c>
      <c r="B27" s="175">
        <f>'7総合計'!C38</f>
        <v>462</v>
      </c>
      <c r="C27" s="176"/>
      <c r="D27" s="177">
        <v>22</v>
      </c>
      <c r="E27" s="175">
        <f>'7総合計'!D38</f>
        <v>330</v>
      </c>
      <c r="N27" s="162"/>
    </row>
    <row r="28" spans="1:14" s="179" customFormat="1" ht="11.25" customHeight="1">
      <c r="A28" s="174">
        <v>23</v>
      </c>
      <c r="B28" s="175">
        <f>'7総合計'!C39</f>
        <v>502</v>
      </c>
      <c r="C28" s="176"/>
      <c r="D28" s="177">
        <v>23</v>
      </c>
      <c r="E28" s="175">
        <f>'7総合計'!D39</f>
        <v>427</v>
      </c>
      <c r="N28" s="162"/>
    </row>
    <row r="29" spans="1:14" s="179" customFormat="1" ht="11.25" customHeight="1">
      <c r="A29" s="174">
        <v>24</v>
      </c>
      <c r="B29" s="175">
        <f>'7総合計'!C40</f>
        <v>524</v>
      </c>
      <c r="C29" s="176"/>
      <c r="D29" s="177">
        <v>24</v>
      </c>
      <c r="E29" s="175">
        <f>'7総合計'!D40</f>
        <v>359</v>
      </c>
      <c r="N29" s="162"/>
    </row>
    <row r="30" spans="1:14" s="179" customFormat="1" ht="11.25" customHeight="1">
      <c r="A30" s="174">
        <v>25</v>
      </c>
      <c r="B30" s="175">
        <f>'7総合計'!C43</f>
        <v>483</v>
      </c>
      <c r="C30" s="176"/>
      <c r="D30" s="177">
        <v>25</v>
      </c>
      <c r="E30" s="175">
        <f>'7総合計'!D43</f>
        <v>348</v>
      </c>
      <c r="N30" s="162"/>
    </row>
    <row r="31" spans="1:14" s="179" customFormat="1" ht="11.25" customHeight="1">
      <c r="A31" s="174">
        <v>26</v>
      </c>
      <c r="B31" s="175">
        <f>'7総合計'!C44</f>
        <v>484</v>
      </c>
      <c r="C31" s="176"/>
      <c r="D31" s="177">
        <v>26</v>
      </c>
      <c r="E31" s="175">
        <f>'7総合計'!D44</f>
        <v>376</v>
      </c>
      <c r="N31" s="180"/>
    </row>
    <row r="32" spans="1:14" s="179" customFormat="1" ht="11.25" customHeight="1">
      <c r="A32" s="174">
        <v>27</v>
      </c>
      <c r="B32" s="175">
        <f>'7総合計'!C45</f>
        <v>467</v>
      </c>
      <c r="C32" s="176"/>
      <c r="D32" s="177">
        <v>27</v>
      </c>
      <c r="E32" s="175">
        <f>'7総合計'!D45</f>
        <v>336</v>
      </c>
      <c r="N32" s="162"/>
    </row>
    <row r="33" spans="1:14" s="179" customFormat="1" ht="11.25" customHeight="1">
      <c r="A33" s="174">
        <v>28</v>
      </c>
      <c r="B33" s="175">
        <f>'7総合計'!C46</f>
        <v>471</v>
      </c>
      <c r="C33" s="176"/>
      <c r="D33" s="177">
        <v>28</v>
      </c>
      <c r="E33" s="175">
        <f>'7総合計'!D46</f>
        <v>356</v>
      </c>
      <c r="N33" s="162"/>
    </row>
    <row r="34" spans="1:14" s="179" customFormat="1" ht="11.25" customHeight="1">
      <c r="A34" s="174">
        <v>29</v>
      </c>
      <c r="B34" s="175">
        <f>'7総合計'!C47</f>
        <v>478</v>
      </c>
      <c r="C34" s="176"/>
      <c r="D34" s="177">
        <v>29</v>
      </c>
      <c r="E34" s="175">
        <f>'7総合計'!D47</f>
        <v>326</v>
      </c>
      <c r="N34" s="162"/>
    </row>
    <row r="35" spans="1:14" ht="11.25" customHeight="1">
      <c r="A35" s="174">
        <v>30</v>
      </c>
      <c r="B35" s="175">
        <f>'7総合計'!C50</f>
        <v>448</v>
      </c>
      <c r="C35" s="176"/>
      <c r="D35" s="177">
        <v>30</v>
      </c>
      <c r="E35" s="175">
        <f>'7総合計'!D50</f>
        <v>298</v>
      </c>
    </row>
    <row r="36" spans="1:14" ht="11.25" customHeight="1">
      <c r="A36" s="174">
        <v>31</v>
      </c>
      <c r="B36" s="175">
        <f>'7総合計'!C51</f>
        <v>445</v>
      </c>
      <c r="C36" s="176"/>
      <c r="D36" s="177">
        <v>31</v>
      </c>
      <c r="E36" s="175">
        <f>'7総合計'!D51</f>
        <v>298</v>
      </c>
    </row>
    <row r="37" spans="1:14" ht="11.25" customHeight="1">
      <c r="A37" s="174">
        <v>32</v>
      </c>
      <c r="B37" s="175">
        <f>'7総合計'!C52</f>
        <v>435</v>
      </c>
      <c r="C37" s="176"/>
      <c r="D37" s="177">
        <v>32</v>
      </c>
      <c r="E37" s="175">
        <f>'7総合計'!D52</f>
        <v>395</v>
      </c>
    </row>
    <row r="38" spans="1:14" ht="11.25" customHeight="1">
      <c r="A38" s="174">
        <v>33</v>
      </c>
      <c r="B38" s="175">
        <f>'7総合計'!C53</f>
        <v>470</v>
      </c>
      <c r="C38" s="176"/>
      <c r="D38" s="177">
        <v>33</v>
      </c>
      <c r="E38" s="175">
        <f>'7総合計'!D53</f>
        <v>385</v>
      </c>
    </row>
    <row r="39" spans="1:14" ht="11.25" customHeight="1">
      <c r="A39" s="174">
        <v>34</v>
      </c>
      <c r="B39" s="175">
        <f>'7総合計'!C54</f>
        <v>441</v>
      </c>
      <c r="C39" s="176"/>
      <c r="D39" s="177">
        <v>34</v>
      </c>
      <c r="E39" s="175">
        <f>'7総合計'!D54</f>
        <v>423</v>
      </c>
    </row>
    <row r="40" spans="1:14" ht="11.25" customHeight="1">
      <c r="A40" s="174">
        <v>35</v>
      </c>
      <c r="B40" s="175">
        <f>'7総合計'!C57</f>
        <v>472</v>
      </c>
      <c r="C40" s="176"/>
      <c r="D40" s="177">
        <v>35</v>
      </c>
      <c r="E40" s="175">
        <f>'7総合計'!D57</f>
        <v>394</v>
      </c>
    </row>
    <row r="41" spans="1:14" ht="11.25" customHeight="1">
      <c r="A41" s="174">
        <v>36</v>
      </c>
      <c r="B41" s="175">
        <f>'7総合計'!C58</f>
        <v>504</v>
      </c>
      <c r="C41" s="176"/>
      <c r="D41" s="177">
        <v>36</v>
      </c>
      <c r="E41" s="175">
        <f>'7総合計'!D58</f>
        <v>408</v>
      </c>
    </row>
    <row r="42" spans="1:14" ht="11.25" customHeight="1">
      <c r="A42" s="174">
        <v>37</v>
      </c>
      <c r="B42" s="175">
        <f>'7総合計'!C59</f>
        <v>488</v>
      </c>
      <c r="C42" s="176"/>
      <c r="D42" s="177">
        <v>37</v>
      </c>
      <c r="E42" s="175">
        <f>'7総合計'!D59</f>
        <v>435</v>
      </c>
    </row>
    <row r="43" spans="1:14" ht="11.25" customHeight="1">
      <c r="A43" s="174">
        <v>38</v>
      </c>
      <c r="B43" s="175">
        <f>'7総合計'!C60</f>
        <v>491</v>
      </c>
      <c r="C43" s="176"/>
      <c r="D43" s="177">
        <v>38</v>
      </c>
      <c r="E43" s="175">
        <f>'7総合計'!D60</f>
        <v>448</v>
      </c>
    </row>
    <row r="44" spans="1:14" ht="11.25" customHeight="1">
      <c r="A44" s="174">
        <v>39</v>
      </c>
      <c r="B44" s="175">
        <f>'7総合計'!C61</f>
        <v>502</v>
      </c>
      <c r="C44" s="176"/>
      <c r="D44" s="177">
        <v>39</v>
      </c>
      <c r="E44" s="175">
        <f>'7総合計'!D61</f>
        <v>446</v>
      </c>
    </row>
    <row r="45" spans="1:14" ht="11.25" customHeight="1">
      <c r="A45" s="174">
        <v>40</v>
      </c>
      <c r="B45" s="175">
        <f>'7総合計'!C64</f>
        <v>504</v>
      </c>
      <c r="C45" s="176"/>
      <c r="D45" s="177">
        <v>40</v>
      </c>
      <c r="E45" s="175">
        <f>'7総合計'!D64</f>
        <v>432</v>
      </c>
    </row>
    <row r="46" spans="1:14" ht="11.25" customHeight="1">
      <c r="A46" s="174">
        <v>41</v>
      </c>
      <c r="B46" s="175">
        <f>'7総合計'!C65</f>
        <v>487</v>
      </c>
      <c r="C46" s="176"/>
      <c r="D46" s="177">
        <v>41</v>
      </c>
      <c r="E46" s="175">
        <f>'7総合計'!D65</f>
        <v>454</v>
      </c>
    </row>
    <row r="47" spans="1:14" ht="11.25" customHeight="1">
      <c r="A47" s="174">
        <v>42</v>
      </c>
      <c r="B47" s="175">
        <f>'7総合計'!C66</f>
        <v>488</v>
      </c>
      <c r="C47" s="176"/>
      <c r="D47" s="177">
        <v>42</v>
      </c>
      <c r="E47" s="175">
        <f>'7総合計'!D66</f>
        <v>440</v>
      </c>
    </row>
    <row r="48" spans="1:14" ht="11.25" customHeight="1">
      <c r="A48" s="174">
        <v>43</v>
      </c>
      <c r="B48" s="175">
        <f>'7総合計'!C67</f>
        <v>499</v>
      </c>
      <c r="C48" s="176"/>
      <c r="D48" s="177">
        <v>43</v>
      </c>
      <c r="E48" s="175">
        <f>'7総合計'!D67</f>
        <v>472</v>
      </c>
    </row>
    <row r="49" spans="1:5" ht="11.25" customHeight="1">
      <c r="A49" s="174">
        <v>44</v>
      </c>
      <c r="B49" s="175">
        <f>'7総合計'!C68</f>
        <v>519</v>
      </c>
      <c r="C49" s="176"/>
      <c r="D49" s="177">
        <v>44</v>
      </c>
      <c r="E49" s="175">
        <f>'7総合計'!D68</f>
        <v>503</v>
      </c>
    </row>
    <row r="50" spans="1:5" ht="11.25" customHeight="1">
      <c r="A50" s="174">
        <v>45</v>
      </c>
      <c r="B50" s="175">
        <f>'7総合計'!C71</f>
        <v>545</v>
      </c>
      <c r="C50" s="176"/>
      <c r="D50" s="177">
        <v>45</v>
      </c>
      <c r="E50" s="175">
        <f>'7総合計'!D71</f>
        <v>546</v>
      </c>
    </row>
    <row r="51" spans="1:5" ht="11.25" customHeight="1">
      <c r="A51" s="174">
        <v>46</v>
      </c>
      <c r="B51" s="175">
        <f>'7総合計'!C72</f>
        <v>553</v>
      </c>
      <c r="C51" s="176"/>
      <c r="D51" s="177">
        <v>46</v>
      </c>
      <c r="E51" s="175">
        <f>'7総合計'!D72</f>
        <v>529</v>
      </c>
    </row>
    <row r="52" spans="1:5" ht="11.25" customHeight="1">
      <c r="A52" s="174">
        <v>47</v>
      </c>
      <c r="B52" s="175">
        <f>'7総合計'!C73</f>
        <v>605</v>
      </c>
      <c r="C52" s="176"/>
      <c r="D52" s="177">
        <v>47</v>
      </c>
      <c r="E52" s="175">
        <f>'7総合計'!D73</f>
        <v>505</v>
      </c>
    </row>
    <row r="53" spans="1:5" ht="11.25" customHeight="1">
      <c r="A53" s="174">
        <v>48</v>
      </c>
      <c r="B53" s="175">
        <f>'7総合計'!C74</f>
        <v>561</v>
      </c>
      <c r="C53" s="176"/>
      <c r="D53" s="177">
        <v>48</v>
      </c>
      <c r="E53" s="175">
        <f>'7総合計'!D74</f>
        <v>547</v>
      </c>
    </row>
    <row r="54" spans="1:5" ht="11.25" customHeight="1">
      <c r="A54" s="174">
        <v>49</v>
      </c>
      <c r="B54" s="175">
        <f>'7総合計'!C75</f>
        <v>643</v>
      </c>
      <c r="C54" s="176"/>
      <c r="D54" s="177">
        <v>49</v>
      </c>
      <c r="E54" s="175">
        <f>'7総合計'!D75</f>
        <v>573</v>
      </c>
    </row>
    <row r="55" spans="1:5" ht="11.25" customHeight="1">
      <c r="A55" s="174">
        <v>50</v>
      </c>
      <c r="B55" s="175">
        <f>'7総合計'!C78</f>
        <v>640</v>
      </c>
      <c r="C55" s="176"/>
      <c r="D55" s="177">
        <v>50</v>
      </c>
      <c r="E55" s="175">
        <f>'7総合計'!D78</f>
        <v>610</v>
      </c>
    </row>
    <row r="56" spans="1:5" ht="11.25" customHeight="1">
      <c r="A56" s="174">
        <v>51</v>
      </c>
      <c r="B56" s="175">
        <f>'7総合計'!C79</f>
        <v>677</v>
      </c>
      <c r="C56" s="176"/>
      <c r="D56" s="177">
        <v>51</v>
      </c>
      <c r="E56" s="175">
        <f>'7総合計'!D79</f>
        <v>586</v>
      </c>
    </row>
    <row r="57" spans="1:5" ht="11.25" customHeight="1">
      <c r="A57" s="174">
        <v>52</v>
      </c>
      <c r="B57" s="175">
        <f>'7総合計'!C80</f>
        <v>587</v>
      </c>
      <c r="C57" s="176"/>
      <c r="D57" s="177">
        <v>52</v>
      </c>
      <c r="E57" s="175">
        <f>'7総合計'!D80</f>
        <v>570</v>
      </c>
    </row>
    <row r="58" spans="1:5" ht="11.25" customHeight="1">
      <c r="A58" s="174">
        <v>53</v>
      </c>
      <c r="B58" s="175">
        <f>'7総合計'!C81</f>
        <v>575</v>
      </c>
      <c r="C58" s="176"/>
      <c r="D58" s="177">
        <v>53</v>
      </c>
      <c r="E58" s="175">
        <f>'7総合計'!D81</f>
        <v>538</v>
      </c>
    </row>
    <row r="59" spans="1:5" ht="11.25" customHeight="1">
      <c r="A59" s="174">
        <v>54</v>
      </c>
      <c r="B59" s="175">
        <f>'7総合計'!C82</f>
        <v>542</v>
      </c>
      <c r="C59" s="176"/>
      <c r="D59" s="177">
        <v>54</v>
      </c>
      <c r="E59" s="175">
        <f>'7総合計'!D82</f>
        <v>520</v>
      </c>
    </row>
    <row r="60" spans="1:5" ht="11.25" customHeight="1">
      <c r="A60" s="174">
        <v>55</v>
      </c>
      <c r="B60" s="175">
        <f>'7総合計'!C85</f>
        <v>536</v>
      </c>
      <c r="C60" s="176"/>
      <c r="D60" s="177">
        <v>55</v>
      </c>
      <c r="E60" s="175">
        <f>'7総合計'!D85</f>
        <v>527</v>
      </c>
    </row>
    <row r="61" spans="1:5" ht="11.25" customHeight="1">
      <c r="A61" s="174">
        <v>56</v>
      </c>
      <c r="B61" s="175">
        <f>'7総合計'!C86</f>
        <v>599</v>
      </c>
      <c r="C61" s="176"/>
      <c r="D61" s="177">
        <v>56</v>
      </c>
      <c r="E61" s="175">
        <f>'7総合計'!D86</f>
        <v>571</v>
      </c>
    </row>
    <row r="62" spans="1:5" ht="11.25" customHeight="1">
      <c r="A62" s="174">
        <v>57</v>
      </c>
      <c r="B62" s="175">
        <f>'7総合計'!C87</f>
        <v>452</v>
      </c>
      <c r="C62" s="176"/>
      <c r="D62" s="177">
        <v>57</v>
      </c>
      <c r="E62" s="175">
        <f>'7総合計'!D87</f>
        <v>476</v>
      </c>
    </row>
    <row r="63" spans="1:5" ht="11.25" customHeight="1">
      <c r="A63" s="174">
        <v>58</v>
      </c>
      <c r="B63" s="175">
        <f>'7総合計'!C88</f>
        <v>490</v>
      </c>
      <c r="C63" s="176"/>
      <c r="D63" s="177">
        <v>58</v>
      </c>
      <c r="E63" s="175">
        <f>'7総合計'!D88</f>
        <v>500</v>
      </c>
    </row>
    <row r="64" spans="1:5" ht="11.25" customHeight="1">
      <c r="A64" s="174">
        <v>59</v>
      </c>
      <c r="B64" s="175">
        <f>'7総合計'!C89</f>
        <v>523</v>
      </c>
      <c r="C64" s="176"/>
      <c r="D64" s="177">
        <v>59</v>
      </c>
      <c r="E64" s="175">
        <f>'7総合計'!D89</f>
        <v>561</v>
      </c>
    </row>
    <row r="65" spans="1:5" ht="11.25" customHeight="1">
      <c r="A65" s="174">
        <v>60</v>
      </c>
      <c r="B65" s="175">
        <f>'7総合計'!H8</f>
        <v>486</v>
      </c>
      <c r="C65" s="176"/>
      <c r="D65" s="177">
        <v>60</v>
      </c>
      <c r="E65" s="175">
        <f>'7総合計'!I8</f>
        <v>528</v>
      </c>
    </row>
    <row r="66" spans="1:5" ht="11.25" customHeight="1">
      <c r="A66" s="174">
        <v>61</v>
      </c>
      <c r="B66" s="175">
        <f>'7総合計'!H9</f>
        <v>524</v>
      </c>
      <c r="C66" s="176"/>
      <c r="D66" s="177">
        <v>61</v>
      </c>
      <c r="E66" s="175">
        <f>'7総合計'!I9</f>
        <v>553</v>
      </c>
    </row>
    <row r="67" spans="1:5" ht="11.25" customHeight="1">
      <c r="A67" s="174">
        <v>62</v>
      </c>
      <c r="B67" s="175">
        <f>'7総合計'!H10</f>
        <v>503</v>
      </c>
      <c r="C67" s="176"/>
      <c r="D67" s="177">
        <v>62</v>
      </c>
      <c r="E67" s="175">
        <f>'7総合計'!I10</f>
        <v>578</v>
      </c>
    </row>
    <row r="68" spans="1:5" ht="11.25" customHeight="1">
      <c r="A68" s="174">
        <v>63</v>
      </c>
      <c r="B68" s="175">
        <f>'7総合計'!H11</f>
        <v>560</v>
      </c>
      <c r="C68" s="176"/>
      <c r="D68" s="177">
        <v>63</v>
      </c>
      <c r="E68" s="175">
        <f>'7総合計'!I11</f>
        <v>572</v>
      </c>
    </row>
    <row r="69" spans="1:5" ht="11.25" customHeight="1">
      <c r="A69" s="174">
        <v>64</v>
      </c>
      <c r="B69" s="175">
        <f>'7総合計'!H12</f>
        <v>510</v>
      </c>
      <c r="C69" s="176"/>
      <c r="D69" s="177">
        <v>64</v>
      </c>
      <c r="E69" s="175">
        <f>'7総合計'!I12</f>
        <v>532</v>
      </c>
    </row>
    <row r="70" spans="1:5" ht="11.25" customHeight="1">
      <c r="A70" s="174">
        <v>65</v>
      </c>
      <c r="B70" s="175">
        <f>'7総合計'!H15</f>
        <v>582</v>
      </c>
      <c r="C70" s="176"/>
      <c r="D70" s="177">
        <v>65</v>
      </c>
      <c r="E70" s="175">
        <f>'7総合計'!I15</f>
        <v>610</v>
      </c>
    </row>
    <row r="71" spans="1:5" ht="11.25" customHeight="1">
      <c r="A71" s="174">
        <v>66</v>
      </c>
      <c r="B71" s="175">
        <f>'7総合計'!H16</f>
        <v>523</v>
      </c>
      <c r="C71" s="176"/>
      <c r="D71" s="177">
        <v>66</v>
      </c>
      <c r="E71" s="175">
        <f>'7総合計'!I16</f>
        <v>547</v>
      </c>
    </row>
    <row r="72" spans="1:5" ht="11.25" customHeight="1">
      <c r="A72" s="174">
        <v>67</v>
      </c>
      <c r="B72" s="175">
        <f>'7総合計'!H17</f>
        <v>555</v>
      </c>
      <c r="C72" s="176"/>
      <c r="D72" s="177">
        <v>67</v>
      </c>
      <c r="E72" s="175">
        <f>'7総合計'!I17</f>
        <v>579</v>
      </c>
    </row>
    <row r="73" spans="1:5" ht="11.25" customHeight="1">
      <c r="A73" s="174">
        <v>68</v>
      </c>
      <c r="B73" s="175">
        <f>'7総合計'!H18</f>
        <v>559</v>
      </c>
      <c r="C73" s="176"/>
      <c r="D73" s="177">
        <v>68</v>
      </c>
      <c r="E73" s="175">
        <f>'7総合計'!I18</f>
        <v>588</v>
      </c>
    </row>
    <row r="74" spans="1:5" ht="11.25" customHeight="1">
      <c r="A74" s="174">
        <v>69</v>
      </c>
      <c r="B74" s="175">
        <f>'7総合計'!H19</f>
        <v>589</v>
      </c>
      <c r="C74" s="176"/>
      <c r="D74" s="177">
        <v>69</v>
      </c>
      <c r="E74" s="175">
        <f>'7総合計'!I19</f>
        <v>611</v>
      </c>
    </row>
    <row r="75" spans="1:5" ht="11.25" customHeight="1">
      <c r="A75" s="174">
        <v>70</v>
      </c>
      <c r="B75" s="175">
        <f>'7総合計'!H22</f>
        <v>620</v>
      </c>
      <c r="C75" s="176"/>
      <c r="D75" s="177">
        <v>70</v>
      </c>
      <c r="E75" s="175">
        <f>'7総合計'!I22</f>
        <v>661</v>
      </c>
    </row>
    <row r="76" spans="1:5" ht="11.25" customHeight="1">
      <c r="A76" s="174">
        <v>71</v>
      </c>
      <c r="B76" s="175">
        <f>'7総合計'!H23</f>
        <v>620</v>
      </c>
      <c r="C76" s="176"/>
      <c r="D76" s="177">
        <v>71</v>
      </c>
      <c r="E76" s="175">
        <f>'7総合計'!I23</f>
        <v>711</v>
      </c>
    </row>
    <row r="77" spans="1:5" ht="11.25" customHeight="1">
      <c r="A77" s="174">
        <v>72</v>
      </c>
      <c r="B77" s="175">
        <f>'7総合計'!H24</f>
        <v>627</v>
      </c>
      <c r="C77" s="176"/>
      <c r="D77" s="177">
        <v>72</v>
      </c>
      <c r="E77" s="175">
        <f>'7総合計'!I24</f>
        <v>692</v>
      </c>
    </row>
    <row r="78" spans="1:5" ht="11.25" customHeight="1">
      <c r="A78" s="174">
        <v>73</v>
      </c>
      <c r="B78" s="175">
        <f>'7総合計'!H25</f>
        <v>677</v>
      </c>
      <c r="C78" s="176"/>
      <c r="D78" s="177">
        <v>73</v>
      </c>
      <c r="E78" s="175">
        <f>'7総合計'!I25</f>
        <v>697</v>
      </c>
    </row>
    <row r="79" spans="1:5" ht="11.25" customHeight="1">
      <c r="A79" s="174">
        <v>74</v>
      </c>
      <c r="B79" s="175">
        <f>'7総合計'!H26</f>
        <v>717</v>
      </c>
      <c r="C79" s="176"/>
      <c r="D79" s="177">
        <v>74</v>
      </c>
      <c r="E79" s="175">
        <f>'7総合計'!I26</f>
        <v>789</v>
      </c>
    </row>
    <row r="80" spans="1:5" ht="11.25" customHeight="1">
      <c r="A80" s="174">
        <v>75</v>
      </c>
      <c r="B80" s="175">
        <f>'7総合計'!H29</f>
        <v>756</v>
      </c>
      <c r="C80" s="176"/>
      <c r="D80" s="177">
        <v>75</v>
      </c>
      <c r="E80" s="175">
        <f>'7総合計'!I29</f>
        <v>881</v>
      </c>
    </row>
    <row r="81" spans="1:5" ht="11.25" customHeight="1">
      <c r="A81" s="174">
        <v>76</v>
      </c>
      <c r="B81" s="175">
        <f>'7総合計'!H30</f>
        <v>739</v>
      </c>
      <c r="C81" s="176"/>
      <c r="D81" s="177">
        <v>76</v>
      </c>
      <c r="E81" s="175">
        <f>'7総合計'!I30</f>
        <v>830</v>
      </c>
    </row>
    <row r="82" spans="1:5" ht="11.25" customHeight="1">
      <c r="A82" s="174">
        <v>77</v>
      </c>
      <c r="B82" s="175">
        <f>'7総合計'!H31</f>
        <v>568</v>
      </c>
      <c r="C82" s="176"/>
      <c r="D82" s="177">
        <v>77</v>
      </c>
      <c r="E82" s="175">
        <f>'7総合計'!I31</f>
        <v>613</v>
      </c>
    </row>
    <row r="83" spans="1:5" ht="11.25" customHeight="1">
      <c r="A83" s="174">
        <v>78</v>
      </c>
      <c r="B83" s="175">
        <f>'7総合計'!H32</f>
        <v>312</v>
      </c>
      <c r="C83" s="176"/>
      <c r="D83" s="177">
        <v>78</v>
      </c>
      <c r="E83" s="175">
        <f>'7総合計'!I32</f>
        <v>359</v>
      </c>
    </row>
    <row r="84" spans="1:5" ht="11.25" customHeight="1">
      <c r="A84" s="174">
        <v>79</v>
      </c>
      <c r="B84" s="175">
        <f>'7総合計'!H33</f>
        <v>393</v>
      </c>
      <c r="C84" s="176"/>
      <c r="D84" s="177">
        <v>79</v>
      </c>
      <c r="E84" s="175">
        <f>'7総合計'!I33</f>
        <v>487</v>
      </c>
    </row>
    <row r="85" spans="1:5" ht="11.25" customHeight="1">
      <c r="A85" s="174">
        <v>80</v>
      </c>
      <c r="B85" s="175">
        <f>'7総合計'!H36</f>
        <v>458</v>
      </c>
      <c r="C85" s="176"/>
      <c r="D85" s="177">
        <v>80</v>
      </c>
      <c r="E85" s="175">
        <f>'7総合計'!I36</f>
        <v>586</v>
      </c>
    </row>
    <row r="86" spans="1:5" ht="11.25" customHeight="1">
      <c r="A86" s="174">
        <v>81</v>
      </c>
      <c r="B86" s="175">
        <f>'7総合計'!H37</f>
        <v>381</v>
      </c>
      <c r="C86" s="176"/>
      <c r="D86" s="177">
        <v>81</v>
      </c>
      <c r="E86" s="175">
        <f>'7総合計'!I37</f>
        <v>559</v>
      </c>
    </row>
    <row r="87" spans="1:5" ht="11.25" customHeight="1">
      <c r="A87" s="174">
        <v>82</v>
      </c>
      <c r="B87" s="175">
        <f>'7総合計'!H38</f>
        <v>424</v>
      </c>
      <c r="C87" s="176"/>
      <c r="D87" s="177">
        <v>82</v>
      </c>
      <c r="E87" s="175">
        <f>'7総合計'!I38</f>
        <v>569</v>
      </c>
    </row>
    <row r="88" spans="1:5" ht="11.25" customHeight="1">
      <c r="A88" s="174">
        <v>83</v>
      </c>
      <c r="B88" s="175">
        <f>'7総合計'!H39</f>
        <v>371</v>
      </c>
      <c r="C88" s="176"/>
      <c r="D88" s="177">
        <v>83</v>
      </c>
      <c r="E88" s="175">
        <f>'7総合計'!I39</f>
        <v>581</v>
      </c>
    </row>
    <row r="89" spans="1:5" ht="11.25" customHeight="1">
      <c r="A89" s="174">
        <v>84</v>
      </c>
      <c r="B89" s="175">
        <f>'7総合計'!H40</f>
        <v>324</v>
      </c>
      <c r="C89" s="176"/>
      <c r="D89" s="177">
        <v>84</v>
      </c>
      <c r="E89" s="175">
        <f>'7総合計'!I40</f>
        <v>438</v>
      </c>
    </row>
    <row r="90" spans="1:5" ht="11.25" customHeight="1">
      <c r="A90" s="174">
        <v>85</v>
      </c>
      <c r="B90" s="175">
        <f>'7総合計'!H43</f>
        <v>247</v>
      </c>
      <c r="C90" s="176"/>
      <c r="D90" s="177">
        <v>85</v>
      </c>
      <c r="E90" s="175">
        <f>'7総合計'!I43</f>
        <v>401</v>
      </c>
    </row>
    <row r="91" spans="1:5" ht="11.25" customHeight="1">
      <c r="A91" s="174">
        <v>86</v>
      </c>
      <c r="B91" s="175">
        <f>'7総合計'!H44</f>
        <v>307</v>
      </c>
      <c r="C91" s="176"/>
      <c r="D91" s="177">
        <v>86</v>
      </c>
      <c r="E91" s="175">
        <f>'7総合計'!I44</f>
        <v>466</v>
      </c>
    </row>
    <row r="92" spans="1:5" ht="11.25" customHeight="1">
      <c r="A92" s="174">
        <v>87</v>
      </c>
      <c r="B92" s="175">
        <f>'7総合計'!H45</f>
        <v>241</v>
      </c>
      <c r="C92" s="176"/>
      <c r="D92" s="177">
        <v>87</v>
      </c>
      <c r="E92" s="175">
        <f>'7総合計'!I45</f>
        <v>469</v>
      </c>
    </row>
    <row r="93" spans="1:5" ht="11.25" customHeight="1">
      <c r="A93" s="174">
        <v>88</v>
      </c>
      <c r="B93" s="175">
        <f>'7総合計'!H46</f>
        <v>193</v>
      </c>
      <c r="C93" s="176"/>
      <c r="D93" s="177">
        <v>88</v>
      </c>
      <c r="E93" s="175">
        <f>'7総合計'!I46</f>
        <v>384</v>
      </c>
    </row>
    <row r="94" spans="1:5" ht="11.25" customHeight="1">
      <c r="A94" s="174">
        <v>89</v>
      </c>
      <c r="B94" s="175">
        <f>'7総合計'!H47</f>
        <v>191</v>
      </c>
      <c r="C94" s="176"/>
      <c r="D94" s="177">
        <v>89</v>
      </c>
      <c r="E94" s="175">
        <f>'7総合計'!I47</f>
        <v>386</v>
      </c>
    </row>
    <row r="95" spans="1:5" ht="11.25" customHeight="1">
      <c r="A95" s="174">
        <v>90</v>
      </c>
      <c r="B95" s="175">
        <f>'7総合計'!H50</f>
        <v>147</v>
      </c>
      <c r="C95" s="176"/>
      <c r="D95" s="177">
        <v>90</v>
      </c>
      <c r="E95" s="175">
        <f>'7総合計'!I50</f>
        <v>341</v>
      </c>
    </row>
    <row r="96" spans="1:5" ht="11.25" customHeight="1">
      <c r="A96" s="174">
        <v>91</v>
      </c>
      <c r="B96" s="175">
        <f>'7総合計'!H51</f>
        <v>113</v>
      </c>
      <c r="C96" s="176"/>
      <c r="D96" s="177">
        <v>91</v>
      </c>
      <c r="E96" s="175">
        <f>'7総合計'!I51</f>
        <v>308</v>
      </c>
    </row>
    <row r="97" spans="1:14" ht="11.25" customHeight="1">
      <c r="A97" s="174">
        <v>92</v>
      </c>
      <c r="B97" s="175">
        <f>'7総合計'!H52</f>
        <v>92</v>
      </c>
      <c r="C97" s="176"/>
      <c r="D97" s="177">
        <v>92</v>
      </c>
      <c r="E97" s="175">
        <f>'7総合計'!I52</f>
        <v>302</v>
      </c>
    </row>
    <row r="98" spans="1:14" ht="11.25" customHeight="1">
      <c r="A98" s="174">
        <v>93</v>
      </c>
      <c r="B98" s="175">
        <f>'7総合計'!H53</f>
        <v>74</v>
      </c>
      <c r="C98" s="176"/>
      <c r="D98" s="177">
        <v>93</v>
      </c>
      <c r="E98" s="175">
        <f>'7総合計'!I53</f>
        <v>238</v>
      </c>
    </row>
    <row r="99" spans="1:14" ht="11.25" customHeight="1">
      <c r="A99" s="174">
        <v>94</v>
      </c>
      <c r="B99" s="175">
        <f>'7総合計'!H54</f>
        <v>61</v>
      </c>
      <c r="C99" s="176"/>
      <c r="D99" s="177">
        <v>94</v>
      </c>
      <c r="E99" s="175">
        <f>'7総合計'!I54</f>
        <v>182</v>
      </c>
    </row>
    <row r="100" spans="1:14" ht="11.25" customHeight="1">
      <c r="A100" s="174">
        <v>95</v>
      </c>
      <c r="B100" s="175">
        <f>'7総合計'!H57</f>
        <v>39</v>
      </c>
      <c r="C100" s="176"/>
      <c r="D100" s="177">
        <v>95</v>
      </c>
      <c r="E100" s="175">
        <f>'7総合計'!I57</f>
        <v>177</v>
      </c>
    </row>
    <row r="101" spans="1:14" ht="11.25" customHeight="1">
      <c r="A101" s="174">
        <v>96</v>
      </c>
      <c r="B101" s="175">
        <f>'7総合計'!H58</f>
        <v>27</v>
      </c>
      <c r="C101" s="176"/>
      <c r="D101" s="177">
        <v>96</v>
      </c>
      <c r="E101" s="175">
        <f>'7総合計'!I58</f>
        <v>140</v>
      </c>
    </row>
    <row r="102" spans="1:14" ht="11.25" customHeight="1">
      <c r="A102" s="174">
        <v>97</v>
      </c>
      <c r="B102" s="175">
        <f>'7総合計'!H59</f>
        <v>35</v>
      </c>
      <c r="C102" s="176"/>
      <c r="D102" s="177">
        <v>97</v>
      </c>
      <c r="E102" s="175">
        <f>'7総合計'!I59</f>
        <v>88</v>
      </c>
    </row>
    <row r="103" spans="1:14" ht="11.25" customHeight="1">
      <c r="A103" s="174">
        <v>98</v>
      </c>
      <c r="B103" s="175">
        <f>'7総合計'!H60</f>
        <v>12</v>
      </c>
      <c r="C103" s="176"/>
      <c r="D103" s="177">
        <v>98</v>
      </c>
      <c r="E103" s="175">
        <f>'7総合計'!I60</f>
        <v>83</v>
      </c>
    </row>
    <row r="104" spans="1:14" ht="11.25" customHeight="1">
      <c r="A104" s="174">
        <v>99</v>
      </c>
      <c r="B104" s="175">
        <f>'7総合計'!H61</f>
        <v>10</v>
      </c>
      <c r="C104" s="176"/>
      <c r="D104" s="177">
        <v>99</v>
      </c>
      <c r="E104" s="175">
        <f>'7総合計'!I61</f>
        <v>50</v>
      </c>
    </row>
    <row r="105" spans="1:14" ht="11.25" customHeight="1">
      <c r="A105" s="174">
        <v>100</v>
      </c>
      <c r="B105" s="175">
        <f>'7総合計'!H64</f>
        <v>5</v>
      </c>
      <c r="C105" s="176"/>
      <c r="D105" s="177">
        <v>100</v>
      </c>
      <c r="E105" s="175">
        <f>'7総合計'!I64</f>
        <v>38</v>
      </c>
    </row>
    <row r="106" spans="1:14" ht="11.25" customHeight="1">
      <c r="A106" s="174">
        <v>101</v>
      </c>
      <c r="B106" s="175">
        <f>'7総合計'!H65</f>
        <v>4</v>
      </c>
      <c r="C106" s="176"/>
      <c r="D106" s="177">
        <v>101</v>
      </c>
      <c r="E106" s="175">
        <f>'7総合計'!I65</f>
        <v>23</v>
      </c>
    </row>
    <row r="107" spans="1:14" ht="11.25" customHeight="1">
      <c r="A107" s="174">
        <v>102</v>
      </c>
      <c r="B107" s="175">
        <f>'7総合計'!H66</f>
        <v>2</v>
      </c>
      <c r="C107" s="176"/>
      <c r="D107" s="177">
        <v>102</v>
      </c>
      <c r="E107" s="175">
        <f>'7総合計'!I66</f>
        <v>14</v>
      </c>
    </row>
    <row r="108" spans="1:14" ht="11.25" customHeight="1">
      <c r="A108" s="174">
        <v>103</v>
      </c>
      <c r="B108" s="175">
        <f>'7総合計'!H67</f>
        <v>0</v>
      </c>
      <c r="C108" s="176"/>
      <c r="D108" s="177">
        <v>103</v>
      </c>
      <c r="E108" s="175">
        <f>'7総合計'!I67</f>
        <v>8</v>
      </c>
    </row>
    <row r="109" spans="1:14" ht="11.25" customHeight="1">
      <c r="A109" s="174">
        <v>104</v>
      </c>
      <c r="B109" s="175">
        <f>'7総合計'!H68</f>
        <v>0</v>
      </c>
      <c r="C109" s="176"/>
      <c r="D109" s="177">
        <v>104</v>
      </c>
      <c r="E109" s="175">
        <f>'7総合計'!I68</f>
        <v>2</v>
      </c>
      <c r="N109" s="181" t="s">
        <v>455</v>
      </c>
    </row>
    <row r="110" spans="1:14" ht="11.25" customHeight="1">
      <c r="A110" s="174">
        <v>105</v>
      </c>
      <c r="B110" s="175">
        <f>'7総合計'!H71</f>
        <v>1</v>
      </c>
      <c r="C110" s="176"/>
      <c r="D110" s="177">
        <v>105</v>
      </c>
      <c r="E110" s="175">
        <f>'7総合計'!I71</f>
        <v>3</v>
      </c>
    </row>
    <row r="111" spans="1:14" ht="11.25" customHeight="1">
      <c r="A111" s="174">
        <v>106</v>
      </c>
      <c r="B111" s="175">
        <f>'7総合計'!H72</f>
        <v>0</v>
      </c>
      <c r="C111" s="176"/>
      <c r="D111" s="177">
        <v>106</v>
      </c>
      <c r="E111" s="175">
        <f>'7総合計'!I72</f>
        <v>1</v>
      </c>
    </row>
    <row r="112" spans="1:14" ht="11.25" customHeight="1">
      <c r="A112" s="182">
        <v>107</v>
      </c>
      <c r="B112" s="175">
        <f>'7総合計'!H73</f>
        <v>0</v>
      </c>
      <c r="C112" s="183"/>
      <c r="D112" s="184">
        <v>107</v>
      </c>
      <c r="E112" s="175">
        <f>'7総合計'!I73</f>
        <v>1</v>
      </c>
    </row>
    <row r="113" spans="1:5" ht="11.25" customHeight="1">
      <c r="A113" s="182">
        <v>108</v>
      </c>
      <c r="B113" s="175">
        <f>'7総合計'!H74</f>
        <v>0</v>
      </c>
      <c r="C113" s="185"/>
      <c r="D113" s="184">
        <v>108</v>
      </c>
      <c r="E113" s="175">
        <f>'7総合計'!I74</f>
        <v>1</v>
      </c>
    </row>
    <row r="114" spans="1:5" ht="11.25" customHeight="1">
      <c r="A114" s="182">
        <v>109</v>
      </c>
      <c r="B114" s="175">
        <f>'7総合計'!H75</f>
        <v>0</v>
      </c>
      <c r="C114" s="185"/>
      <c r="D114" s="184">
        <v>109</v>
      </c>
      <c r="E114" s="175">
        <f>'7総合計'!I75</f>
        <v>1</v>
      </c>
    </row>
    <row r="115" spans="1:5" ht="11.25" customHeight="1">
      <c r="B115" s="186">
        <f>SUM(B5:B114)</f>
        <v>41976</v>
      </c>
      <c r="E115" s="186">
        <f>SUM(E5:E114)</f>
        <v>43325</v>
      </c>
    </row>
  </sheetData>
  <mergeCells count="1">
    <mergeCell ref="T3:U3"/>
  </mergeCells>
  <phoneticPr fontId="3"/>
  <printOptions horizontalCentered="1"/>
  <pageMargins left="0.78740157480314965" right="0.78740157480314965" top="0.39370078740157483" bottom="0.39370078740157483" header="0.51181102362204722" footer="0.51181102362204722"/>
  <pageSetup paperSize="9" scale="5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9C3D-2B6B-40D2-89FD-3FE7265CEFAF}">
  <dimension ref="A1:J92"/>
  <sheetViews>
    <sheetView showGridLines="0" view="pageBreakPreview" zoomScaleNormal="130" zoomScaleSheetLayoutView="100" workbookViewId="0">
      <pane ySplit="4" topLeftCell="A5" activePane="bottomLeft" state="frozen"/>
      <selection activeCell="Q1" sqref="Q1"/>
      <selection pane="bottomLeft"/>
    </sheetView>
  </sheetViews>
  <sheetFormatPr defaultColWidth="8.75" defaultRowHeight="10.5"/>
  <cols>
    <col min="1" max="1" width="11.875" style="189" customWidth="1"/>
    <col min="2" max="4" width="8.75" style="189" customWidth="1"/>
    <col min="5" max="5" width="5" style="189" customWidth="1"/>
    <col min="6" max="6" width="11.875" style="189" customWidth="1"/>
    <col min="7" max="9" width="8.75" style="189" customWidth="1"/>
    <col min="10" max="16384" width="8.75" style="189"/>
  </cols>
  <sheetData>
    <row r="1" spans="1:9" ht="37.5" customHeight="1">
      <c r="A1" s="187"/>
      <c r="B1" s="187"/>
      <c r="C1" s="187"/>
      <c r="D1" s="187"/>
      <c r="E1" s="187"/>
      <c r="F1" s="187"/>
      <c r="G1" s="187"/>
      <c r="H1" s="187"/>
      <c r="I1" s="188" t="s">
        <v>456</v>
      </c>
    </row>
    <row r="2" spans="1:9" ht="18.75" customHeight="1">
      <c r="A2" s="190" t="s">
        <v>457</v>
      </c>
      <c r="B2" s="191"/>
      <c r="C2" s="191"/>
      <c r="H2" s="192">
        <v>45412</v>
      </c>
      <c r="I2" s="193"/>
    </row>
    <row r="3" spans="1:9" ht="10.5" customHeight="1">
      <c r="A3" s="194"/>
      <c r="B3" s="195"/>
      <c r="C3" s="195"/>
      <c r="H3" s="196"/>
      <c r="I3" s="196"/>
    </row>
    <row r="4" spans="1:9" ht="13.5" customHeight="1">
      <c r="A4" s="197" t="s">
        <v>458</v>
      </c>
      <c r="B4" s="198" t="s">
        <v>459</v>
      </c>
      <c r="C4" s="198" t="s">
        <v>32</v>
      </c>
      <c r="D4" s="197" t="s">
        <v>33</v>
      </c>
      <c r="E4" s="199"/>
      <c r="F4" s="200" t="s">
        <v>458</v>
      </c>
      <c r="G4" s="200" t="s">
        <v>459</v>
      </c>
      <c r="H4" s="198" t="s">
        <v>32</v>
      </c>
      <c r="I4" s="201" t="s">
        <v>33</v>
      </c>
    </row>
    <row r="5" spans="1:9" ht="9" customHeight="1">
      <c r="A5" s="202" t="s">
        <v>34</v>
      </c>
      <c r="B5" s="203">
        <f>SUM(B7,B14,B21,B28,B35,B42,B49,B56,B63,B70,B77,B84,G7,G14,G21,G28,G35,G42,G49,G56,G63,G70)</f>
        <v>85301</v>
      </c>
      <c r="C5" s="204">
        <f>SUM(C7,C14,C21,C28,C35,C42,C49,C56,C63,C70,C77,C84,H7,H14,H21,H28,H35,H42,H49,H56,H63,H70)</f>
        <v>41976</v>
      </c>
      <c r="D5" s="204">
        <f>SUM(D7,D14,D21,D28,D35,D42,D49,D56,D63,D70,D77,D84,I7,I14,I21,I28,I35,I42,I49,I56,I63,I70)</f>
        <v>43325</v>
      </c>
      <c r="E5" s="205"/>
      <c r="F5" s="206"/>
    </row>
    <row r="6" spans="1:9" ht="9" customHeight="1">
      <c r="A6" s="199"/>
      <c r="B6" s="207"/>
      <c r="C6" s="205"/>
      <c r="D6" s="205"/>
      <c r="E6" s="205"/>
      <c r="F6" s="206"/>
    </row>
    <row r="7" spans="1:9" ht="9" customHeight="1">
      <c r="A7" s="199" t="s">
        <v>460</v>
      </c>
      <c r="B7" s="208">
        <f>SUM(B8:B12)</f>
        <v>2337</v>
      </c>
      <c r="C7" s="209">
        <f>SUM(C8:C12)</f>
        <v>1220</v>
      </c>
      <c r="D7" s="209">
        <f>SUM(D8:D12)</f>
        <v>1117</v>
      </c>
      <c r="E7" s="205"/>
      <c r="F7" s="210" t="s">
        <v>461</v>
      </c>
      <c r="G7" s="209">
        <f>SUM(G8:G12)</f>
        <v>5346</v>
      </c>
      <c r="H7" s="209">
        <f>SUM(H8:H12)</f>
        <v>2583</v>
      </c>
      <c r="I7" s="209">
        <f>SUM(I8:I12)</f>
        <v>2763</v>
      </c>
    </row>
    <row r="8" spans="1:9" ht="9" customHeight="1">
      <c r="A8" s="199">
        <v>0</v>
      </c>
      <c r="B8" s="208">
        <f>SUM(C8:D8)</f>
        <v>394</v>
      </c>
      <c r="C8" s="209">
        <f>上野!C8+伊賀!C8+島ヶ原!C8+阿山!C8+大山田!C8+青山!C8</f>
        <v>206</v>
      </c>
      <c r="D8" s="209">
        <f>上野!D8+伊賀!D8+島ヶ原!D8+阿山!D8+大山田!D8+青山!D8</f>
        <v>188</v>
      </c>
      <c r="E8" s="205"/>
      <c r="F8" s="210">
        <v>60</v>
      </c>
      <c r="G8" s="208">
        <f>SUM(H8:I8)</f>
        <v>1014</v>
      </c>
      <c r="H8" s="209">
        <f>上野!H8+伊賀!H8+島ヶ原!H8+阿山!H8+大山田!H8+青山!H8</f>
        <v>486</v>
      </c>
      <c r="I8" s="209">
        <f>上野!I8+伊賀!I8+島ヶ原!I8+阿山!I8+大山田!I8+青山!I8</f>
        <v>528</v>
      </c>
    </row>
    <row r="9" spans="1:9" ht="9" customHeight="1">
      <c r="A9" s="199">
        <v>1</v>
      </c>
      <c r="B9" s="208">
        <f>SUM(C9:D9)</f>
        <v>417</v>
      </c>
      <c r="C9" s="209">
        <f>上野!C9+伊賀!C9+島ヶ原!C9+阿山!C9+大山田!C9+青山!C9</f>
        <v>205</v>
      </c>
      <c r="D9" s="209">
        <f>上野!D9+伊賀!D9+島ヶ原!D9+阿山!D9+大山田!D9+青山!D9</f>
        <v>212</v>
      </c>
      <c r="E9" s="205"/>
      <c r="F9" s="210">
        <v>61</v>
      </c>
      <c r="G9" s="208">
        <f>SUM(H9:I9)</f>
        <v>1077</v>
      </c>
      <c r="H9" s="209">
        <f>上野!H9+伊賀!H9+島ヶ原!H9+阿山!H9+大山田!H9+青山!H9</f>
        <v>524</v>
      </c>
      <c r="I9" s="209">
        <f>上野!I9+伊賀!I9+島ヶ原!I9+阿山!I9+大山田!I9+青山!I9</f>
        <v>553</v>
      </c>
    </row>
    <row r="10" spans="1:9" ht="9" customHeight="1">
      <c r="A10" s="199">
        <v>2</v>
      </c>
      <c r="B10" s="208">
        <f>SUM(C10:D10)</f>
        <v>511</v>
      </c>
      <c r="C10" s="209">
        <f>上野!C10+伊賀!C10+島ヶ原!C10+阿山!C10+大山田!C10+青山!C10</f>
        <v>265</v>
      </c>
      <c r="D10" s="209">
        <f>上野!D10+伊賀!D10+島ヶ原!D10+阿山!D10+大山田!D10+青山!D10</f>
        <v>246</v>
      </c>
      <c r="E10" s="205"/>
      <c r="F10" s="210">
        <v>62</v>
      </c>
      <c r="G10" s="208">
        <f>SUM(H10:I10)</f>
        <v>1081</v>
      </c>
      <c r="H10" s="209">
        <f>上野!H10+伊賀!H10+島ヶ原!H10+阿山!H10+大山田!H10+青山!H10</f>
        <v>503</v>
      </c>
      <c r="I10" s="209">
        <f>上野!I10+伊賀!I10+島ヶ原!I10+阿山!I10+大山田!I10+青山!I10</f>
        <v>578</v>
      </c>
    </row>
    <row r="11" spans="1:9" ht="9" customHeight="1">
      <c r="A11" s="199">
        <v>3</v>
      </c>
      <c r="B11" s="208">
        <f>SUM(C11:D11)</f>
        <v>488</v>
      </c>
      <c r="C11" s="209">
        <f>上野!C11+伊賀!C11+島ヶ原!C11+阿山!C11+大山田!C11+青山!C11</f>
        <v>250</v>
      </c>
      <c r="D11" s="209">
        <f>上野!D11+伊賀!D11+島ヶ原!D11+阿山!D11+大山田!D11+青山!D11</f>
        <v>238</v>
      </c>
      <c r="E11" s="205"/>
      <c r="F11" s="210">
        <v>63</v>
      </c>
      <c r="G11" s="208">
        <f>SUM(H11:I11)</f>
        <v>1132</v>
      </c>
      <c r="H11" s="209">
        <f>上野!H11+伊賀!H11+島ヶ原!H11+阿山!H11+大山田!H11+青山!H11</f>
        <v>560</v>
      </c>
      <c r="I11" s="209">
        <f>上野!I11+伊賀!I11+島ヶ原!I11+阿山!I11+大山田!I11+青山!I11</f>
        <v>572</v>
      </c>
    </row>
    <row r="12" spans="1:9" ht="9" customHeight="1">
      <c r="A12" s="199">
        <v>4</v>
      </c>
      <c r="B12" s="208">
        <f>SUM(C12:D12)</f>
        <v>527</v>
      </c>
      <c r="C12" s="209">
        <f>上野!C12+伊賀!C12+島ヶ原!C12+阿山!C12+大山田!C12+青山!C12</f>
        <v>294</v>
      </c>
      <c r="D12" s="209">
        <f>上野!D12+伊賀!D12+島ヶ原!D12+阿山!D12+大山田!D12+青山!D12</f>
        <v>233</v>
      </c>
      <c r="E12" s="205"/>
      <c r="F12" s="210">
        <v>64</v>
      </c>
      <c r="G12" s="208">
        <f>SUM(H12:I12)</f>
        <v>1042</v>
      </c>
      <c r="H12" s="209">
        <f>上野!H12+伊賀!H12+島ヶ原!H12+阿山!H12+大山田!H12+青山!H12</f>
        <v>510</v>
      </c>
      <c r="I12" s="209">
        <f>上野!I12+伊賀!I12+島ヶ原!I12+阿山!I12+大山田!I12+青山!I12</f>
        <v>532</v>
      </c>
    </row>
    <row r="13" spans="1:9" ht="9" customHeight="1">
      <c r="A13" s="199"/>
      <c r="B13" s="208"/>
      <c r="C13" s="209"/>
      <c r="D13" s="209"/>
      <c r="E13" s="205"/>
      <c r="F13" s="210"/>
      <c r="G13" s="208"/>
      <c r="H13" s="209"/>
      <c r="I13" s="209"/>
    </row>
    <row r="14" spans="1:9" ht="9" customHeight="1">
      <c r="A14" s="199" t="s">
        <v>462</v>
      </c>
      <c r="B14" s="208">
        <f>SUM(B15:B19)</f>
        <v>2921</v>
      </c>
      <c r="C14" s="209">
        <f>上野!C14+伊賀!C14+島ヶ原!C14+阿山!C14+大山田!C14+青山!C14</f>
        <v>1453</v>
      </c>
      <c r="D14" s="209">
        <f>上野!D14+伊賀!D14+島ヶ原!D14+阿山!D14+大山田!D14+青山!D14</f>
        <v>1468</v>
      </c>
      <c r="E14" s="205"/>
      <c r="F14" s="210" t="s">
        <v>463</v>
      </c>
      <c r="G14" s="209">
        <f>SUM(G15:G19)</f>
        <v>5743</v>
      </c>
      <c r="H14" s="209">
        <f>上野!H14+伊賀!H14+島ヶ原!H14+阿山!H14+大山田!H14+青山!H14</f>
        <v>2808</v>
      </c>
      <c r="I14" s="209">
        <f>上野!I14+伊賀!I14+島ヶ原!I14+阿山!I14+大山田!I14+青山!I14</f>
        <v>2935</v>
      </c>
    </row>
    <row r="15" spans="1:9" ht="9" customHeight="1">
      <c r="A15" s="199">
        <v>5</v>
      </c>
      <c r="B15" s="208">
        <f>SUM(C15:D15)</f>
        <v>516</v>
      </c>
      <c r="C15" s="209">
        <f>上野!C15+伊賀!C15+島ヶ原!C15+阿山!C15+大山田!C15+青山!C15</f>
        <v>250</v>
      </c>
      <c r="D15" s="209">
        <f>上野!D15+伊賀!D15+島ヶ原!D15+阿山!D15+大山田!D15+青山!D15</f>
        <v>266</v>
      </c>
      <c r="E15" s="205"/>
      <c r="F15" s="210">
        <v>65</v>
      </c>
      <c r="G15" s="208">
        <f>SUM(H15:I15)</f>
        <v>1192</v>
      </c>
      <c r="H15" s="209">
        <f>上野!H15+伊賀!H15+島ヶ原!H15+阿山!H15+大山田!H15+青山!H15</f>
        <v>582</v>
      </c>
      <c r="I15" s="209">
        <f>上野!I15+伊賀!I15+島ヶ原!I15+阿山!I15+大山田!I15+青山!I15</f>
        <v>610</v>
      </c>
    </row>
    <row r="16" spans="1:9" ht="9" customHeight="1">
      <c r="A16" s="199">
        <v>6</v>
      </c>
      <c r="B16" s="208">
        <f>SUM(C16:D16)</f>
        <v>572</v>
      </c>
      <c r="C16" s="209">
        <f>上野!C16+伊賀!C16+島ヶ原!C16+阿山!C16+大山田!C16+青山!C16</f>
        <v>286</v>
      </c>
      <c r="D16" s="209">
        <f>上野!D16+伊賀!D16+島ヶ原!D16+阿山!D16+大山田!D16+青山!D16</f>
        <v>286</v>
      </c>
      <c r="E16" s="205"/>
      <c r="F16" s="210">
        <v>66</v>
      </c>
      <c r="G16" s="208">
        <f>SUM(H16:I16)</f>
        <v>1070</v>
      </c>
      <c r="H16" s="209">
        <f>上野!H16+伊賀!H16+島ヶ原!H16+阿山!H16+大山田!H16+青山!H16</f>
        <v>523</v>
      </c>
      <c r="I16" s="209">
        <f>上野!I16+伊賀!I16+島ヶ原!I16+阿山!I16+大山田!I16+青山!I16</f>
        <v>547</v>
      </c>
    </row>
    <row r="17" spans="1:9" ht="9" customHeight="1">
      <c r="A17" s="199">
        <v>7</v>
      </c>
      <c r="B17" s="208">
        <f>SUM(C17:D17)</f>
        <v>578</v>
      </c>
      <c r="C17" s="209">
        <f>上野!C17+伊賀!C17+島ヶ原!C17+阿山!C17+大山田!C17+青山!C17</f>
        <v>299</v>
      </c>
      <c r="D17" s="209">
        <f>上野!D17+伊賀!D17+島ヶ原!D17+阿山!D17+大山田!D17+青山!D17</f>
        <v>279</v>
      </c>
      <c r="E17" s="205"/>
      <c r="F17" s="210">
        <v>67</v>
      </c>
      <c r="G17" s="208">
        <f>SUM(H17:I17)</f>
        <v>1134</v>
      </c>
      <c r="H17" s="209">
        <f>上野!H17+伊賀!H17+島ヶ原!H17+阿山!H17+大山田!H17+青山!H17</f>
        <v>555</v>
      </c>
      <c r="I17" s="209">
        <f>上野!I17+伊賀!I17+島ヶ原!I17+阿山!I17+大山田!I17+青山!I17</f>
        <v>579</v>
      </c>
    </row>
    <row r="18" spans="1:9" ht="9" customHeight="1">
      <c r="A18" s="199">
        <v>8</v>
      </c>
      <c r="B18" s="208">
        <f>SUM(C18:D18)</f>
        <v>634</v>
      </c>
      <c r="C18" s="209">
        <f>上野!C18+伊賀!C18+島ヶ原!C18+阿山!C18+大山田!C18+青山!C18</f>
        <v>314</v>
      </c>
      <c r="D18" s="209">
        <f>上野!D18+伊賀!D18+島ヶ原!D18+阿山!D18+大山田!D18+青山!D18</f>
        <v>320</v>
      </c>
      <c r="E18" s="205"/>
      <c r="F18" s="210">
        <v>68</v>
      </c>
      <c r="G18" s="208">
        <f>SUM(H18:I18)</f>
        <v>1147</v>
      </c>
      <c r="H18" s="209">
        <f>上野!H18+伊賀!H18+島ヶ原!H18+阿山!H18+大山田!H18+青山!H18</f>
        <v>559</v>
      </c>
      <c r="I18" s="209">
        <f>上野!I18+伊賀!I18+島ヶ原!I18+阿山!I18+大山田!I18+青山!I18</f>
        <v>588</v>
      </c>
    </row>
    <row r="19" spans="1:9" ht="9" customHeight="1">
      <c r="A19" s="199">
        <v>9</v>
      </c>
      <c r="B19" s="208">
        <f>SUM(C19:D19)</f>
        <v>621</v>
      </c>
      <c r="C19" s="209">
        <f>上野!C19+伊賀!C19+島ヶ原!C19+阿山!C19+大山田!C19+青山!C19</f>
        <v>304</v>
      </c>
      <c r="D19" s="209">
        <f>上野!D19+伊賀!D19+島ヶ原!D19+阿山!D19+大山田!D19+青山!D19</f>
        <v>317</v>
      </c>
      <c r="E19" s="205"/>
      <c r="F19" s="210">
        <v>69</v>
      </c>
      <c r="G19" s="208">
        <f>SUM(H19:I19)</f>
        <v>1200</v>
      </c>
      <c r="H19" s="209">
        <f>上野!H19+伊賀!H19+島ヶ原!H19+阿山!H19+大山田!H19+青山!H19</f>
        <v>589</v>
      </c>
      <c r="I19" s="209">
        <f>上野!I19+伊賀!I19+島ヶ原!I19+阿山!I19+大山田!I19+青山!I19</f>
        <v>611</v>
      </c>
    </row>
    <row r="20" spans="1:9" ht="9" customHeight="1">
      <c r="A20" s="199"/>
      <c r="B20" s="208"/>
      <c r="C20" s="209"/>
      <c r="D20" s="209"/>
      <c r="E20" s="205"/>
      <c r="F20" s="210"/>
      <c r="G20" s="208"/>
      <c r="H20" s="209"/>
      <c r="I20" s="209"/>
    </row>
    <row r="21" spans="1:9" ht="9" customHeight="1">
      <c r="A21" s="199" t="s">
        <v>464</v>
      </c>
      <c r="B21" s="208">
        <f>SUM(B22:B26)</f>
        <v>3465</v>
      </c>
      <c r="C21" s="209">
        <f>上野!C21+伊賀!C21+島ヶ原!C21+阿山!C21+大山田!C21+青山!C21</f>
        <v>1767</v>
      </c>
      <c r="D21" s="209">
        <f>上野!D21+伊賀!D21+島ヶ原!D21+阿山!D21+大山田!D21+青山!D21</f>
        <v>1698</v>
      </c>
      <c r="E21" s="205"/>
      <c r="F21" s="210" t="s">
        <v>465</v>
      </c>
      <c r="G21" s="209">
        <f>SUM(G22:G26)</f>
        <v>6811</v>
      </c>
      <c r="H21" s="209">
        <f>上野!H21+伊賀!H21+島ヶ原!H21+阿山!H21+大山田!H21+青山!H21</f>
        <v>3261</v>
      </c>
      <c r="I21" s="209">
        <f>上野!I21+伊賀!I21+島ヶ原!I21+阿山!I21+大山田!I21+青山!I21</f>
        <v>3550</v>
      </c>
    </row>
    <row r="22" spans="1:9" ht="9" customHeight="1">
      <c r="A22" s="199">
        <v>10</v>
      </c>
      <c r="B22" s="208">
        <f>SUM(C22:D22)</f>
        <v>664</v>
      </c>
      <c r="C22" s="209">
        <f>上野!C22+伊賀!C22+島ヶ原!C22+阿山!C22+大山田!C22+青山!C22</f>
        <v>333</v>
      </c>
      <c r="D22" s="209">
        <f>上野!D22+伊賀!D22+島ヶ原!D22+阿山!D22+大山田!D22+青山!D22</f>
        <v>331</v>
      </c>
      <c r="E22" s="205"/>
      <c r="F22" s="210">
        <v>70</v>
      </c>
      <c r="G22" s="208">
        <f>SUM(H22:I22)</f>
        <v>1281</v>
      </c>
      <c r="H22" s="209">
        <f>上野!H22+伊賀!H22+島ヶ原!H22+阿山!H22+大山田!H22+青山!H22</f>
        <v>620</v>
      </c>
      <c r="I22" s="209">
        <f>上野!I22+伊賀!I22+島ヶ原!I22+阿山!I22+大山田!I22+青山!I22</f>
        <v>661</v>
      </c>
    </row>
    <row r="23" spans="1:9" ht="9" customHeight="1">
      <c r="A23" s="199">
        <v>11</v>
      </c>
      <c r="B23" s="208">
        <f>SUM(C23:D23)</f>
        <v>697</v>
      </c>
      <c r="C23" s="209">
        <f>上野!C23+伊賀!C23+島ヶ原!C23+阿山!C23+大山田!C23+青山!C23</f>
        <v>356</v>
      </c>
      <c r="D23" s="209">
        <f>上野!D23+伊賀!D23+島ヶ原!D23+阿山!D23+大山田!D23+青山!D23</f>
        <v>341</v>
      </c>
      <c r="E23" s="205"/>
      <c r="F23" s="210">
        <v>71</v>
      </c>
      <c r="G23" s="208">
        <f>SUM(H23:I23)</f>
        <v>1331</v>
      </c>
      <c r="H23" s="209">
        <f>上野!H23+伊賀!H23+島ヶ原!H23+阿山!H23+大山田!H23+青山!H23</f>
        <v>620</v>
      </c>
      <c r="I23" s="209">
        <f>上野!I23+伊賀!I23+島ヶ原!I23+阿山!I23+大山田!I23+青山!I23</f>
        <v>711</v>
      </c>
    </row>
    <row r="24" spans="1:9" ht="9" customHeight="1">
      <c r="A24" s="199">
        <v>12</v>
      </c>
      <c r="B24" s="208">
        <f>SUM(C24:D24)</f>
        <v>697</v>
      </c>
      <c r="C24" s="209">
        <f>上野!C24+伊賀!C24+島ヶ原!C24+阿山!C24+大山田!C24+青山!C24</f>
        <v>368</v>
      </c>
      <c r="D24" s="209">
        <f>上野!D24+伊賀!D24+島ヶ原!D24+阿山!D24+大山田!D24+青山!D24</f>
        <v>329</v>
      </c>
      <c r="E24" s="205"/>
      <c r="F24" s="210">
        <v>72</v>
      </c>
      <c r="G24" s="208">
        <f>SUM(H24:I24)</f>
        <v>1319</v>
      </c>
      <c r="H24" s="209">
        <f>上野!H24+伊賀!H24+島ヶ原!H24+阿山!H24+大山田!H24+青山!H24</f>
        <v>627</v>
      </c>
      <c r="I24" s="209">
        <f>上野!I24+伊賀!I24+島ヶ原!I24+阿山!I24+大山田!I24+青山!I24</f>
        <v>692</v>
      </c>
    </row>
    <row r="25" spans="1:9" ht="9" customHeight="1">
      <c r="A25" s="199">
        <v>13</v>
      </c>
      <c r="B25" s="208">
        <f>SUM(C25:D25)</f>
        <v>695</v>
      </c>
      <c r="C25" s="209">
        <f>上野!C25+伊賀!C25+島ヶ原!C25+阿山!C25+大山田!C25+青山!C25</f>
        <v>355</v>
      </c>
      <c r="D25" s="209">
        <f>上野!D25+伊賀!D25+島ヶ原!D25+阿山!D25+大山田!D25+青山!D25</f>
        <v>340</v>
      </c>
      <c r="E25" s="205"/>
      <c r="F25" s="210">
        <v>73</v>
      </c>
      <c r="G25" s="208">
        <f>SUM(H25:I25)</f>
        <v>1374</v>
      </c>
      <c r="H25" s="209">
        <f>上野!H25+伊賀!H25+島ヶ原!H25+阿山!H25+大山田!H25+青山!H25</f>
        <v>677</v>
      </c>
      <c r="I25" s="209">
        <f>上野!I25+伊賀!I25+島ヶ原!I25+阿山!I25+大山田!I25+青山!I25</f>
        <v>697</v>
      </c>
    </row>
    <row r="26" spans="1:9" ht="9" customHeight="1">
      <c r="A26" s="199">
        <v>14</v>
      </c>
      <c r="B26" s="208">
        <f>SUM(C26:D26)</f>
        <v>712</v>
      </c>
      <c r="C26" s="209">
        <f>上野!C26+伊賀!C26+島ヶ原!C26+阿山!C26+大山田!C26+青山!C26</f>
        <v>355</v>
      </c>
      <c r="D26" s="209">
        <f>上野!D26+伊賀!D26+島ヶ原!D26+阿山!D26+大山田!D26+青山!D26</f>
        <v>357</v>
      </c>
      <c r="E26" s="205"/>
      <c r="F26" s="210">
        <v>74</v>
      </c>
      <c r="G26" s="208">
        <f>SUM(H26:I26)</f>
        <v>1506</v>
      </c>
      <c r="H26" s="209">
        <f>上野!H26+伊賀!H26+島ヶ原!H26+阿山!H26+大山田!H26+青山!H26</f>
        <v>717</v>
      </c>
      <c r="I26" s="209">
        <f>上野!I26+伊賀!I26+島ヶ原!I26+阿山!I26+大山田!I26+青山!I26</f>
        <v>789</v>
      </c>
    </row>
    <row r="27" spans="1:9" ht="9" customHeight="1">
      <c r="A27" s="199"/>
      <c r="B27" s="208"/>
      <c r="C27" s="209"/>
      <c r="D27" s="209"/>
      <c r="E27" s="205"/>
      <c r="F27" s="210"/>
      <c r="G27" s="208"/>
      <c r="H27" s="209"/>
      <c r="I27" s="209"/>
    </row>
    <row r="28" spans="1:9" ht="9" customHeight="1">
      <c r="A28" s="199" t="s">
        <v>466</v>
      </c>
      <c r="B28" s="208">
        <f>SUM(B29:B33)</f>
        <v>3749</v>
      </c>
      <c r="C28" s="209">
        <f>上野!C28+伊賀!C28+島ヶ原!C28+阿山!C28+大山田!C28+青山!C28</f>
        <v>1934</v>
      </c>
      <c r="D28" s="209">
        <f>上野!D28+伊賀!D28+島ヶ原!D28+阿山!D28+大山田!D28+青山!D28</f>
        <v>1815</v>
      </c>
      <c r="E28" s="205"/>
      <c r="F28" s="210" t="s">
        <v>467</v>
      </c>
      <c r="G28" s="209">
        <f>SUM(G29:G33)</f>
        <v>5938</v>
      </c>
      <c r="H28" s="209">
        <f>上野!H28+伊賀!H28+島ヶ原!H28+阿山!H28+大山田!H28+青山!H28</f>
        <v>2768</v>
      </c>
      <c r="I28" s="209">
        <f>上野!I28+伊賀!I28+島ヶ原!I28+阿山!I28+大山田!I28+青山!I28</f>
        <v>3170</v>
      </c>
    </row>
    <row r="29" spans="1:9" ht="9" customHeight="1">
      <c r="A29" s="199">
        <v>15</v>
      </c>
      <c r="B29" s="208">
        <f>SUM(C29:D29)</f>
        <v>737</v>
      </c>
      <c r="C29" s="209">
        <f>上野!C29+伊賀!C29+島ヶ原!C29+阿山!C29+大山田!C29+青山!C29</f>
        <v>354</v>
      </c>
      <c r="D29" s="209">
        <f>上野!D29+伊賀!D29+島ヶ原!D29+阿山!D29+大山田!D29+青山!D29</f>
        <v>383</v>
      </c>
      <c r="E29" s="205"/>
      <c r="F29" s="210">
        <v>75</v>
      </c>
      <c r="G29" s="208">
        <f>SUM(H29:I29)</f>
        <v>1637</v>
      </c>
      <c r="H29" s="209">
        <f>上野!H29+伊賀!H29+島ヶ原!H29+阿山!H29+大山田!H29+青山!H29</f>
        <v>756</v>
      </c>
      <c r="I29" s="209">
        <f>上野!I29+伊賀!I29+島ヶ原!I29+阿山!I29+大山田!I29+青山!I29</f>
        <v>881</v>
      </c>
    </row>
    <row r="30" spans="1:9" ht="9" customHeight="1">
      <c r="A30" s="199">
        <v>16</v>
      </c>
      <c r="B30" s="208">
        <f>SUM(C30:D30)</f>
        <v>772</v>
      </c>
      <c r="C30" s="209">
        <f>上野!C30+伊賀!C30+島ヶ原!C30+阿山!C30+大山田!C30+青山!C30</f>
        <v>390</v>
      </c>
      <c r="D30" s="209">
        <f>上野!D30+伊賀!D30+島ヶ原!D30+阿山!D30+大山田!D30+青山!D30</f>
        <v>382</v>
      </c>
      <c r="E30" s="205"/>
      <c r="F30" s="210">
        <v>76</v>
      </c>
      <c r="G30" s="208">
        <f>SUM(H30:I30)</f>
        <v>1569</v>
      </c>
      <c r="H30" s="209">
        <f>上野!H30+伊賀!H30+島ヶ原!H30+阿山!H30+大山田!H30+青山!H30</f>
        <v>739</v>
      </c>
      <c r="I30" s="209">
        <f>上野!I30+伊賀!I30+島ヶ原!I30+阿山!I30+大山田!I30+青山!I30</f>
        <v>830</v>
      </c>
    </row>
    <row r="31" spans="1:9" ht="9" customHeight="1">
      <c r="A31" s="199">
        <v>17</v>
      </c>
      <c r="B31" s="208">
        <f>SUM(C31:D31)</f>
        <v>770</v>
      </c>
      <c r="C31" s="209">
        <f>上野!C31+伊賀!C31+島ヶ原!C31+阿山!C31+大山田!C31+青山!C31</f>
        <v>427</v>
      </c>
      <c r="D31" s="209">
        <f>上野!D31+伊賀!D31+島ヶ原!D31+阿山!D31+大山田!D31+青山!D31</f>
        <v>343</v>
      </c>
      <c r="E31" s="205"/>
      <c r="F31" s="210">
        <v>77</v>
      </c>
      <c r="G31" s="208">
        <f>SUM(H31:I31)</f>
        <v>1181</v>
      </c>
      <c r="H31" s="209">
        <f>上野!H31+伊賀!H31+島ヶ原!H31+阿山!H31+大山田!H31+青山!H31</f>
        <v>568</v>
      </c>
      <c r="I31" s="209">
        <f>上野!I31+伊賀!I31+島ヶ原!I31+阿山!I31+大山田!I31+青山!I31</f>
        <v>613</v>
      </c>
    </row>
    <row r="32" spans="1:9" ht="9" customHeight="1">
      <c r="A32" s="199">
        <v>18</v>
      </c>
      <c r="B32" s="208">
        <f>SUM(C32:D32)</f>
        <v>729</v>
      </c>
      <c r="C32" s="209">
        <f>上野!C32+伊賀!C32+島ヶ原!C32+阿山!C32+大山田!C32+青山!C32</f>
        <v>358</v>
      </c>
      <c r="D32" s="209">
        <f>上野!D32+伊賀!D32+島ヶ原!D32+阿山!D32+大山田!D32+青山!D32</f>
        <v>371</v>
      </c>
      <c r="E32" s="205"/>
      <c r="F32" s="210">
        <v>78</v>
      </c>
      <c r="G32" s="208">
        <f>SUM(H32:I32)</f>
        <v>671</v>
      </c>
      <c r="H32" s="209">
        <f>上野!H32+伊賀!H32+島ヶ原!H32+阿山!H32+大山田!H32+青山!H32</f>
        <v>312</v>
      </c>
      <c r="I32" s="209">
        <f>上野!I32+伊賀!I32+島ヶ原!I32+阿山!I32+大山田!I32+青山!I32</f>
        <v>359</v>
      </c>
    </row>
    <row r="33" spans="1:9" ht="9" customHeight="1">
      <c r="A33" s="199">
        <v>19</v>
      </c>
      <c r="B33" s="208">
        <f>SUM(C33:D33)</f>
        <v>741</v>
      </c>
      <c r="C33" s="209">
        <f>上野!C33+伊賀!C33+島ヶ原!C33+阿山!C33+大山田!C33+青山!C33</f>
        <v>405</v>
      </c>
      <c r="D33" s="209">
        <f>上野!D33+伊賀!D33+島ヶ原!D33+阿山!D33+大山田!D33+青山!D33</f>
        <v>336</v>
      </c>
      <c r="E33" s="205"/>
      <c r="F33" s="210">
        <v>79</v>
      </c>
      <c r="G33" s="208">
        <f>SUM(H33:I33)</f>
        <v>880</v>
      </c>
      <c r="H33" s="209">
        <f>上野!H33+伊賀!H33+島ヶ原!H33+阿山!H33+大山田!H33+青山!H33</f>
        <v>393</v>
      </c>
      <c r="I33" s="209">
        <f>上野!I33+伊賀!I33+島ヶ原!I33+阿山!I33+大山田!I33+青山!I33</f>
        <v>487</v>
      </c>
    </row>
    <row r="34" spans="1:9" ht="9" customHeight="1">
      <c r="A34" s="199"/>
      <c r="B34" s="208"/>
      <c r="C34" s="209"/>
      <c r="D34" s="209"/>
      <c r="E34" s="205"/>
      <c r="F34" s="210"/>
      <c r="G34" s="208"/>
      <c r="H34" s="209"/>
      <c r="I34" s="209"/>
    </row>
    <row r="35" spans="1:9" ht="9" customHeight="1">
      <c r="A35" s="199" t="s">
        <v>468</v>
      </c>
      <c r="B35" s="208">
        <f>SUM(B36:B40)</f>
        <v>4156</v>
      </c>
      <c r="C35" s="209">
        <f>上野!C35+伊賀!C35+島ヶ原!C35+阿山!C35+大山田!C35+青山!C35</f>
        <v>2319</v>
      </c>
      <c r="D35" s="209">
        <f>上野!D35+伊賀!D35+島ヶ原!D35+阿山!D35+大山田!D35+青山!D35</f>
        <v>1837</v>
      </c>
      <c r="E35" s="205"/>
      <c r="F35" s="210" t="s">
        <v>469</v>
      </c>
      <c r="G35" s="209">
        <f>SUM(G36:G40)</f>
        <v>4691</v>
      </c>
      <c r="H35" s="209">
        <f>上野!H35+伊賀!H35+島ヶ原!H35+阿山!H35+大山田!H35+青山!H35</f>
        <v>1958</v>
      </c>
      <c r="I35" s="209">
        <f>上野!I35+伊賀!I35+島ヶ原!I35+阿山!I35+大山田!I35+青山!I35</f>
        <v>2733</v>
      </c>
    </row>
    <row r="36" spans="1:9" ht="9" customHeight="1">
      <c r="A36" s="199">
        <v>20</v>
      </c>
      <c r="B36" s="208">
        <f>SUM(C36:D36)</f>
        <v>778</v>
      </c>
      <c r="C36" s="209">
        <f>上野!C36+伊賀!C36+島ヶ原!C36+阿山!C36+大山田!C36+青山!C36</f>
        <v>398</v>
      </c>
      <c r="D36" s="209">
        <f>上野!D36+伊賀!D36+島ヶ原!D36+阿山!D36+大山田!D36+青山!D36</f>
        <v>380</v>
      </c>
      <c r="E36" s="205"/>
      <c r="F36" s="210">
        <v>80</v>
      </c>
      <c r="G36" s="208">
        <f>SUM(H36:I36)</f>
        <v>1044</v>
      </c>
      <c r="H36" s="209">
        <f>上野!H36+伊賀!H36+島ヶ原!H36+阿山!H36+大山田!H36+青山!H36</f>
        <v>458</v>
      </c>
      <c r="I36" s="209">
        <f>上野!I36+伊賀!I36+島ヶ原!I36+阿山!I36+大山田!I36+青山!I36</f>
        <v>586</v>
      </c>
    </row>
    <row r="37" spans="1:9" ht="9" customHeight="1">
      <c r="A37" s="199">
        <v>21</v>
      </c>
      <c r="B37" s="208">
        <f>SUM(C37:D37)</f>
        <v>774</v>
      </c>
      <c r="C37" s="209">
        <f>上野!C37+伊賀!C37+島ヶ原!C37+阿山!C37+大山田!C37+青山!C37</f>
        <v>433</v>
      </c>
      <c r="D37" s="209">
        <f>上野!D37+伊賀!D37+島ヶ原!D37+阿山!D37+大山田!D37+青山!D37</f>
        <v>341</v>
      </c>
      <c r="E37" s="205"/>
      <c r="F37" s="210">
        <v>81</v>
      </c>
      <c r="G37" s="208">
        <f>SUM(H37:I37)</f>
        <v>940</v>
      </c>
      <c r="H37" s="209">
        <f>上野!H37+伊賀!H37+島ヶ原!H37+阿山!H37+大山田!H37+青山!H37</f>
        <v>381</v>
      </c>
      <c r="I37" s="209">
        <f>上野!I37+伊賀!I37+島ヶ原!I37+阿山!I37+大山田!I37+青山!I37</f>
        <v>559</v>
      </c>
    </row>
    <row r="38" spans="1:9" ht="9" customHeight="1">
      <c r="A38" s="199">
        <v>22</v>
      </c>
      <c r="B38" s="208">
        <f>SUM(C38:D38)</f>
        <v>792</v>
      </c>
      <c r="C38" s="209">
        <f>上野!C38+伊賀!C38+島ヶ原!C38+阿山!C38+大山田!C38+青山!C38</f>
        <v>462</v>
      </c>
      <c r="D38" s="209">
        <f>上野!D38+伊賀!D38+島ヶ原!D38+阿山!D38+大山田!D38+青山!D38</f>
        <v>330</v>
      </c>
      <c r="E38" s="205"/>
      <c r="F38" s="210">
        <v>82</v>
      </c>
      <c r="G38" s="208">
        <f>SUM(H38:I38)</f>
        <v>993</v>
      </c>
      <c r="H38" s="209">
        <f>上野!H38+伊賀!H38+島ヶ原!H38+阿山!H38+大山田!H38+青山!H38</f>
        <v>424</v>
      </c>
      <c r="I38" s="209">
        <f>上野!I38+伊賀!I38+島ヶ原!I38+阿山!I38+大山田!I38+青山!I38</f>
        <v>569</v>
      </c>
    </row>
    <row r="39" spans="1:9" ht="9" customHeight="1">
      <c r="A39" s="199">
        <v>23</v>
      </c>
      <c r="B39" s="208">
        <f>SUM(C39:D39)</f>
        <v>929</v>
      </c>
      <c r="C39" s="209">
        <f>上野!C39+伊賀!C39+島ヶ原!C39+阿山!C39+大山田!C39+青山!C39</f>
        <v>502</v>
      </c>
      <c r="D39" s="209">
        <f>上野!D39+伊賀!D39+島ヶ原!D39+阿山!D39+大山田!D39+青山!D39</f>
        <v>427</v>
      </c>
      <c r="E39" s="205"/>
      <c r="F39" s="210">
        <v>83</v>
      </c>
      <c r="G39" s="208">
        <f>SUM(H39:I39)</f>
        <v>952</v>
      </c>
      <c r="H39" s="209">
        <f>上野!H39+伊賀!H39+島ヶ原!H39+阿山!H39+大山田!H39+青山!H39</f>
        <v>371</v>
      </c>
      <c r="I39" s="209">
        <f>上野!I39+伊賀!I39+島ヶ原!I39+阿山!I39+大山田!I39+青山!I39</f>
        <v>581</v>
      </c>
    </row>
    <row r="40" spans="1:9" ht="9" customHeight="1">
      <c r="A40" s="199">
        <v>24</v>
      </c>
      <c r="B40" s="208">
        <f>SUM(C40:D40)</f>
        <v>883</v>
      </c>
      <c r="C40" s="209">
        <f>上野!C40+伊賀!C40+島ヶ原!C40+阿山!C40+大山田!C40+青山!C40</f>
        <v>524</v>
      </c>
      <c r="D40" s="209">
        <f>上野!D40+伊賀!D40+島ヶ原!D40+阿山!D40+大山田!D40+青山!D40</f>
        <v>359</v>
      </c>
      <c r="E40" s="205"/>
      <c r="F40" s="210">
        <v>84</v>
      </c>
      <c r="G40" s="208">
        <f>SUM(H40:I40)</f>
        <v>762</v>
      </c>
      <c r="H40" s="209">
        <f>上野!H40+伊賀!H40+島ヶ原!H40+阿山!H40+大山田!H40+青山!H40</f>
        <v>324</v>
      </c>
      <c r="I40" s="209">
        <f>上野!I40+伊賀!I40+島ヶ原!I40+阿山!I40+大山田!I40+青山!I40</f>
        <v>438</v>
      </c>
    </row>
    <row r="41" spans="1:9" ht="9" customHeight="1">
      <c r="A41" s="199"/>
      <c r="B41" s="208"/>
      <c r="C41" s="209"/>
      <c r="D41" s="209"/>
      <c r="E41" s="205"/>
      <c r="F41" s="210"/>
      <c r="G41" s="208"/>
      <c r="H41" s="209"/>
      <c r="I41" s="209"/>
    </row>
    <row r="42" spans="1:9" ht="9" customHeight="1">
      <c r="A42" s="199" t="s">
        <v>470</v>
      </c>
      <c r="B42" s="208">
        <f t="shared" ref="B42:B47" si="0">SUM(C42:D42)</f>
        <v>4125</v>
      </c>
      <c r="C42" s="209">
        <f>上野!C42+伊賀!C42+島ヶ原!C42+阿山!C42+大山田!C42+青山!C42</f>
        <v>2383</v>
      </c>
      <c r="D42" s="209">
        <f>上野!D42+伊賀!D42+島ヶ原!D42+阿山!D42+大山田!D42+青山!D42</f>
        <v>1742</v>
      </c>
      <c r="E42" s="205"/>
      <c r="F42" s="210" t="s">
        <v>471</v>
      </c>
      <c r="G42" s="209">
        <f>SUM(G43:G47)</f>
        <v>3285</v>
      </c>
      <c r="H42" s="209">
        <f>上野!H42+伊賀!H42+島ヶ原!H42+阿山!H42+大山田!H42+青山!H42</f>
        <v>1179</v>
      </c>
      <c r="I42" s="209">
        <f>上野!I42+伊賀!I42+島ヶ原!I42+阿山!I42+大山田!I42+青山!I42</f>
        <v>2106</v>
      </c>
    </row>
    <row r="43" spans="1:9" ht="9" customHeight="1">
      <c r="A43" s="199">
        <v>25</v>
      </c>
      <c r="B43" s="208">
        <f t="shared" si="0"/>
        <v>831</v>
      </c>
      <c r="C43" s="209">
        <f>上野!C43+伊賀!C43+島ヶ原!C43+阿山!C43+大山田!C43+青山!C43</f>
        <v>483</v>
      </c>
      <c r="D43" s="209">
        <f>上野!D43+伊賀!D43+島ヶ原!D43+阿山!D43+大山田!D43+青山!D43</f>
        <v>348</v>
      </c>
      <c r="E43" s="205"/>
      <c r="F43" s="210">
        <v>85</v>
      </c>
      <c r="G43" s="208">
        <f>SUM(H43:I43)</f>
        <v>648</v>
      </c>
      <c r="H43" s="209">
        <f>上野!H43+伊賀!H43+島ヶ原!H43+阿山!H43+大山田!H43+青山!H43</f>
        <v>247</v>
      </c>
      <c r="I43" s="209">
        <f>上野!I43+伊賀!I43+島ヶ原!I43+阿山!I43+大山田!I43+青山!I43</f>
        <v>401</v>
      </c>
    </row>
    <row r="44" spans="1:9" ht="9" customHeight="1">
      <c r="A44" s="199">
        <v>26</v>
      </c>
      <c r="B44" s="208">
        <f t="shared" si="0"/>
        <v>860</v>
      </c>
      <c r="C44" s="209">
        <f>上野!C44+伊賀!C44+島ヶ原!C44+阿山!C44+大山田!C44+青山!C44</f>
        <v>484</v>
      </c>
      <c r="D44" s="209">
        <f>上野!D44+伊賀!D44+島ヶ原!D44+阿山!D44+大山田!D44+青山!D44</f>
        <v>376</v>
      </c>
      <c r="E44" s="205"/>
      <c r="F44" s="210">
        <v>86</v>
      </c>
      <c r="G44" s="208">
        <f>SUM(H44:I44)</f>
        <v>773</v>
      </c>
      <c r="H44" s="209">
        <f>上野!H44+伊賀!H44+島ヶ原!H44+阿山!H44+大山田!H44+青山!H44</f>
        <v>307</v>
      </c>
      <c r="I44" s="209">
        <f>上野!I44+伊賀!I44+島ヶ原!I44+阿山!I44+大山田!I44+青山!I44</f>
        <v>466</v>
      </c>
    </row>
    <row r="45" spans="1:9" ht="9" customHeight="1">
      <c r="A45" s="199">
        <v>27</v>
      </c>
      <c r="B45" s="208">
        <f t="shared" si="0"/>
        <v>803</v>
      </c>
      <c r="C45" s="209">
        <f>上野!C45+伊賀!C45+島ヶ原!C45+阿山!C45+大山田!C45+青山!C45</f>
        <v>467</v>
      </c>
      <c r="D45" s="209">
        <f>上野!D45+伊賀!D45+島ヶ原!D45+阿山!D45+大山田!D45+青山!D45</f>
        <v>336</v>
      </c>
      <c r="E45" s="205"/>
      <c r="F45" s="210">
        <v>87</v>
      </c>
      <c r="G45" s="208">
        <f>SUM(H45:I45)</f>
        <v>710</v>
      </c>
      <c r="H45" s="209">
        <f>上野!H45+伊賀!H45+島ヶ原!H45+阿山!H45+大山田!H45+青山!H45</f>
        <v>241</v>
      </c>
      <c r="I45" s="209">
        <f>上野!I45+伊賀!I45+島ヶ原!I45+阿山!I45+大山田!I45+青山!I45</f>
        <v>469</v>
      </c>
    </row>
    <row r="46" spans="1:9" ht="9" customHeight="1">
      <c r="A46" s="199">
        <v>28</v>
      </c>
      <c r="B46" s="208">
        <f t="shared" si="0"/>
        <v>827</v>
      </c>
      <c r="C46" s="209">
        <f>上野!C46+伊賀!C46+島ヶ原!C46+阿山!C46+大山田!C46+青山!C46</f>
        <v>471</v>
      </c>
      <c r="D46" s="209">
        <f>上野!D46+伊賀!D46+島ヶ原!D46+阿山!D46+大山田!D46+青山!D46</f>
        <v>356</v>
      </c>
      <c r="E46" s="205"/>
      <c r="F46" s="210">
        <v>88</v>
      </c>
      <c r="G46" s="208">
        <f>SUM(H46:I46)</f>
        <v>577</v>
      </c>
      <c r="H46" s="209">
        <f>上野!H46+伊賀!H46+島ヶ原!H46+阿山!H46+大山田!H46+青山!H46</f>
        <v>193</v>
      </c>
      <c r="I46" s="209">
        <f>上野!I46+伊賀!I46+島ヶ原!I46+阿山!I46+大山田!I46+青山!I46</f>
        <v>384</v>
      </c>
    </row>
    <row r="47" spans="1:9" ht="9" customHeight="1">
      <c r="A47" s="199">
        <v>29</v>
      </c>
      <c r="B47" s="208">
        <f t="shared" si="0"/>
        <v>804</v>
      </c>
      <c r="C47" s="209">
        <f>上野!C47+伊賀!C47+島ヶ原!C47+阿山!C47+大山田!C47+青山!C47</f>
        <v>478</v>
      </c>
      <c r="D47" s="209">
        <f>上野!D47+伊賀!D47+島ヶ原!D47+阿山!D47+大山田!D47+青山!D47</f>
        <v>326</v>
      </c>
      <c r="E47" s="205"/>
      <c r="F47" s="210">
        <v>89</v>
      </c>
      <c r="G47" s="208">
        <f>SUM(H47:I47)</f>
        <v>577</v>
      </c>
      <c r="H47" s="209">
        <f>上野!H47+伊賀!H47+島ヶ原!H47+阿山!H47+大山田!H47+青山!H47</f>
        <v>191</v>
      </c>
      <c r="I47" s="209">
        <f>上野!I47+伊賀!I47+島ヶ原!I47+阿山!I47+大山田!I47+青山!I47</f>
        <v>386</v>
      </c>
    </row>
    <row r="48" spans="1:9" ht="9" customHeight="1">
      <c r="A48" s="199"/>
      <c r="B48" s="207"/>
      <c r="C48" s="209"/>
      <c r="D48" s="209"/>
      <c r="E48" s="205"/>
      <c r="F48" s="210"/>
      <c r="G48" s="207"/>
      <c r="H48" s="209"/>
      <c r="I48" s="209"/>
    </row>
    <row r="49" spans="1:10" ht="9" customHeight="1">
      <c r="A49" s="199" t="s">
        <v>472</v>
      </c>
      <c r="B49" s="208">
        <f>SUM(B50:B54)</f>
        <v>4038</v>
      </c>
      <c r="C49" s="209">
        <f>上野!C49+伊賀!C49+島ヶ原!C49+阿山!C49+大山田!C49+青山!C49</f>
        <v>2239</v>
      </c>
      <c r="D49" s="209">
        <f>上野!D49+伊賀!D49+島ヶ原!D49+阿山!D49+大山田!D49+青山!D49</f>
        <v>1799</v>
      </c>
      <c r="E49" s="205"/>
      <c r="F49" s="210" t="s">
        <v>473</v>
      </c>
      <c r="G49" s="209">
        <f>SUM(G50:G54)</f>
        <v>1858</v>
      </c>
      <c r="H49" s="209">
        <f>上野!H49+伊賀!H49+島ヶ原!H49+阿山!H49+大山田!H49+青山!H49</f>
        <v>487</v>
      </c>
      <c r="I49" s="209">
        <f>上野!I49+伊賀!I49+島ヶ原!I49+阿山!I49+大山田!I49+青山!I49</f>
        <v>1371</v>
      </c>
    </row>
    <row r="50" spans="1:10" ht="9" customHeight="1">
      <c r="A50" s="199">
        <v>30</v>
      </c>
      <c r="B50" s="208">
        <f>SUM(C50:D50)</f>
        <v>746</v>
      </c>
      <c r="C50" s="209">
        <f>上野!C50+伊賀!C50+島ヶ原!C50+阿山!C50+大山田!C50+青山!C50</f>
        <v>448</v>
      </c>
      <c r="D50" s="209">
        <f>上野!D50+伊賀!D50+島ヶ原!D50+阿山!D50+大山田!D50+青山!D50</f>
        <v>298</v>
      </c>
      <c r="E50" s="205"/>
      <c r="F50" s="210">
        <v>90</v>
      </c>
      <c r="G50" s="208">
        <f>SUM(H50:I50)</f>
        <v>488</v>
      </c>
      <c r="H50" s="209">
        <f>上野!H50+伊賀!H50+島ヶ原!H50+阿山!H50+大山田!H50+青山!H50</f>
        <v>147</v>
      </c>
      <c r="I50" s="209">
        <f>上野!I50+伊賀!I50+島ヶ原!I50+阿山!I50+大山田!I50+青山!I50</f>
        <v>341</v>
      </c>
    </row>
    <row r="51" spans="1:10" ht="9" customHeight="1">
      <c r="A51" s="199">
        <v>31</v>
      </c>
      <c r="B51" s="208">
        <f>SUM(C51:D51)</f>
        <v>743</v>
      </c>
      <c r="C51" s="209">
        <f>上野!C51+伊賀!C51+島ヶ原!C51+阿山!C51+大山田!C51+青山!C51</f>
        <v>445</v>
      </c>
      <c r="D51" s="209">
        <f>上野!D51+伊賀!D51+島ヶ原!D51+阿山!D51+大山田!D51+青山!D51</f>
        <v>298</v>
      </c>
      <c r="E51" s="205"/>
      <c r="F51" s="210">
        <v>91</v>
      </c>
      <c r="G51" s="208">
        <f>SUM(H51:I51)</f>
        <v>421</v>
      </c>
      <c r="H51" s="209">
        <f>上野!H51+伊賀!H51+島ヶ原!H51+阿山!H51+大山田!H51+青山!H51</f>
        <v>113</v>
      </c>
      <c r="I51" s="209">
        <f>上野!I51+伊賀!I51+島ヶ原!I51+阿山!I51+大山田!I51+青山!I51</f>
        <v>308</v>
      </c>
    </row>
    <row r="52" spans="1:10" ht="9" customHeight="1">
      <c r="A52" s="199">
        <v>32</v>
      </c>
      <c r="B52" s="208">
        <f>SUM(C52:D52)</f>
        <v>830</v>
      </c>
      <c r="C52" s="209">
        <f>上野!C52+伊賀!C52+島ヶ原!C52+阿山!C52+大山田!C52+青山!C52</f>
        <v>435</v>
      </c>
      <c r="D52" s="209">
        <f>上野!D52+伊賀!D52+島ヶ原!D52+阿山!D52+大山田!D52+青山!D52</f>
        <v>395</v>
      </c>
      <c r="E52" s="205"/>
      <c r="F52" s="210">
        <v>92</v>
      </c>
      <c r="G52" s="208">
        <f>SUM(H52:I52)</f>
        <v>394</v>
      </c>
      <c r="H52" s="209">
        <f>上野!H52+伊賀!H52+島ヶ原!H52+阿山!H52+大山田!H52+青山!H52</f>
        <v>92</v>
      </c>
      <c r="I52" s="209">
        <f>上野!I52+伊賀!I52+島ヶ原!I52+阿山!I52+大山田!I52+青山!I52</f>
        <v>302</v>
      </c>
    </row>
    <row r="53" spans="1:10" ht="9" customHeight="1">
      <c r="A53" s="199">
        <v>33</v>
      </c>
      <c r="B53" s="208">
        <f>SUM(C53:D53)</f>
        <v>855</v>
      </c>
      <c r="C53" s="209">
        <f>上野!C53+伊賀!C53+島ヶ原!C53+阿山!C53+大山田!C53+青山!C53</f>
        <v>470</v>
      </c>
      <c r="D53" s="209">
        <f>上野!D53+伊賀!D53+島ヶ原!D53+阿山!D53+大山田!D53+青山!D53</f>
        <v>385</v>
      </c>
      <c r="E53" s="205"/>
      <c r="F53" s="210">
        <v>93</v>
      </c>
      <c r="G53" s="208">
        <f>SUM(H53:I53)</f>
        <v>312</v>
      </c>
      <c r="H53" s="209">
        <f>上野!H53+伊賀!H53+島ヶ原!H53+阿山!H53+大山田!H53+青山!H53</f>
        <v>74</v>
      </c>
      <c r="I53" s="209">
        <f>上野!I53+伊賀!I53+島ヶ原!I53+阿山!I53+大山田!I53+青山!I53</f>
        <v>238</v>
      </c>
    </row>
    <row r="54" spans="1:10" ht="9" customHeight="1">
      <c r="A54" s="199">
        <v>34</v>
      </c>
      <c r="B54" s="208">
        <f>SUM(C54:D54)</f>
        <v>864</v>
      </c>
      <c r="C54" s="209">
        <f>上野!C54+伊賀!C54+島ヶ原!C54+阿山!C54+大山田!C54+青山!C54</f>
        <v>441</v>
      </c>
      <c r="D54" s="209">
        <f>上野!D54+伊賀!D54+島ヶ原!D54+阿山!D54+大山田!D54+青山!D54</f>
        <v>423</v>
      </c>
      <c r="E54" s="205"/>
      <c r="F54" s="210">
        <v>94</v>
      </c>
      <c r="G54" s="208">
        <f>SUM(H54:I54)</f>
        <v>243</v>
      </c>
      <c r="H54" s="209">
        <f>上野!H54+伊賀!H54+島ヶ原!H54+阿山!H54+大山田!H54+青山!H54</f>
        <v>61</v>
      </c>
      <c r="I54" s="209">
        <f>上野!I54+伊賀!I54+島ヶ原!I54+阿山!I54+大山田!I54+青山!I54</f>
        <v>182</v>
      </c>
    </row>
    <row r="55" spans="1:10" ht="9" customHeight="1">
      <c r="A55" s="199"/>
      <c r="B55" s="208"/>
      <c r="C55" s="209"/>
      <c r="D55" s="209"/>
      <c r="E55" s="205"/>
      <c r="F55" s="210"/>
      <c r="G55" s="208"/>
      <c r="H55" s="209"/>
      <c r="I55" s="209"/>
    </row>
    <row r="56" spans="1:10" ht="9" customHeight="1">
      <c r="A56" s="199" t="s">
        <v>474</v>
      </c>
      <c r="B56" s="208">
        <f>SUM(B57:B61)</f>
        <v>4588</v>
      </c>
      <c r="C56" s="209">
        <f>上野!C56+伊賀!C56+島ヶ原!C56+阿山!C56+大山田!C56+青山!C56</f>
        <v>2457</v>
      </c>
      <c r="D56" s="209">
        <f>上野!D56+伊賀!D56+島ヶ原!D56+阿山!D56+大山田!D56+青山!D56</f>
        <v>2131</v>
      </c>
      <c r="E56" s="205"/>
      <c r="F56" s="210" t="s">
        <v>475</v>
      </c>
      <c r="G56" s="209">
        <f>SUM(G57:G61)</f>
        <v>661</v>
      </c>
      <c r="H56" s="209">
        <f>上野!H56+伊賀!H56+島ヶ原!H56+阿山!H56+大山田!H56+青山!H56</f>
        <v>123</v>
      </c>
      <c r="I56" s="209">
        <f>上野!I56+伊賀!I56+島ヶ原!I56+阿山!I56+大山田!I56+青山!I56</f>
        <v>538</v>
      </c>
    </row>
    <row r="57" spans="1:10" ht="9" customHeight="1">
      <c r="A57" s="199">
        <v>35</v>
      </c>
      <c r="B57" s="208">
        <f>SUM(C57:D57)</f>
        <v>866</v>
      </c>
      <c r="C57" s="209">
        <f>上野!C57+伊賀!C57+島ヶ原!C57+阿山!C57+大山田!C57+青山!C57</f>
        <v>472</v>
      </c>
      <c r="D57" s="209">
        <f>上野!D57+伊賀!D57+島ヶ原!D57+阿山!D57+大山田!D57+青山!D57</f>
        <v>394</v>
      </c>
      <c r="E57" s="205"/>
      <c r="F57" s="210">
        <v>95</v>
      </c>
      <c r="G57" s="208">
        <f>SUM(H57:I57)</f>
        <v>216</v>
      </c>
      <c r="H57" s="209">
        <f>上野!H57+伊賀!H57+島ヶ原!H57+阿山!H57+大山田!H57+青山!H57</f>
        <v>39</v>
      </c>
      <c r="I57" s="209">
        <f>上野!I57+伊賀!I57+島ヶ原!I57+阿山!I57+大山田!I57+青山!I57</f>
        <v>177</v>
      </c>
    </row>
    <row r="58" spans="1:10" ht="9" customHeight="1">
      <c r="A58" s="199">
        <v>36</v>
      </c>
      <c r="B58" s="208">
        <f>SUM(C58:D58)</f>
        <v>912</v>
      </c>
      <c r="C58" s="209">
        <f>上野!C58+伊賀!C58+島ヶ原!C58+阿山!C58+大山田!C58+青山!C58</f>
        <v>504</v>
      </c>
      <c r="D58" s="209">
        <f>上野!D58+伊賀!D58+島ヶ原!D58+阿山!D58+大山田!D58+青山!D58</f>
        <v>408</v>
      </c>
      <c r="E58" s="205"/>
      <c r="F58" s="210">
        <v>96</v>
      </c>
      <c r="G58" s="208">
        <f>SUM(H58:I58)</f>
        <v>167</v>
      </c>
      <c r="H58" s="209">
        <f>上野!H58+伊賀!H58+島ヶ原!H58+阿山!H58+大山田!H58+青山!H58</f>
        <v>27</v>
      </c>
      <c r="I58" s="209">
        <f>上野!I58+伊賀!I58+島ヶ原!I58+阿山!I58+大山田!I58+青山!I58</f>
        <v>140</v>
      </c>
    </row>
    <row r="59" spans="1:10" ht="9" customHeight="1">
      <c r="A59" s="199">
        <v>37</v>
      </c>
      <c r="B59" s="208">
        <f>SUM(C59:D59)</f>
        <v>923</v>
      </c>
      <c r="C59" s="209">
        <f>上野!C59+伊賀!C59+島ヶ原!C59+阿山!C59+大山田!C59+青山!C59</f>
        <v>488</v>
      </c>
      <c r="D59" s="209">
        <f>上野!D59+伊賀!D59+島ヶ原!D59+阿山!D59+大山田!D59+青山!D59</f>
        <v>435</v>
      </c>
      <c r="E59" s="205"/>
      <c r="F59" s="210">
        <v>97</v>
      </c>
      <c r="G59" s="208">
        <f>SUM(H59:I59)</f>
        <v>123</v>
      </c>
      <c r="H59" s="209">
        <f>上野!H59+伊賀!H59+島ヶ原!H59+阿山!H59+大山田!H59+青山!H59</f>
        <v>35</v>
      </c>
      <c r="I59" s="209">
        <f>上野!I59+伊賀!I59+島ヶ原!I59+阿山!I59+大山田!I59+青山!I59</f>
        <v>88</v>
      </c>
    </row>
    <row r="60" spans="1:10" ht="9" customHeight="1">
      <c r="A60" s="199">
        <v>38</v>
      </c>
      <c r="B60" s="208">
        <f>SUM(C60:D60)</f>
        <v>939</v>
      </c>
      <c r="C60" s="209">
        <f>上野!C60+伊賀!C60+島ヶ原!C60+阿山!C60+大山田!C60+青山!C60</f>
        <v>491</v>
      </c>
      <c r="D60" s="209">
        <f>上野!D60+伊賀!D60+島ヶ原!D60+阿山!D60+大山田!D60+青山!D60</f>
        <v>448</v>
      </c>
      <c r="E60" s="205"/>
      <c r="F60" s="210">
        <v>98</v>
      </c>
      <c r="G60" s="208">
        <f>SUM(H60:I60)</f>
        <v>95</v>
      </c>
      <c r="H60" s="209">
        <f>上野!H60+伊賀!H60+島ヶ原!H60+阿山!H60+大山田!H60+青山!H60</f>
        <v>12</v>
      </c>
      <c r="I60" s="209">
        <f>上野!I60+伊賀!I60+島ヶ原!I60+阿山!I60+大山田!I60+青山!I60</f>
        <v>83</v>
      </c>
    </row>
    <row r="61" spans="1:10" ht="9" customHeight="1">
      <c r="A61" s="199">
        <v>39</v>
      </c>
      <c r="B61" s="208">
        <f>SUM(C61:D61)</f>
        <v>948</v>
      </c>
      <c r="C61" s="209">
        <f>上野!C61+伊賀!C61+島ヶ原!C61+阿山!C61+大山田!C61+青山!C61</f>
        <v>502</v>
      </c>
      <c r="D61" s="209">
        <f>上野!D61+伊賀!D61+島ヶ原!D61+阿山!D61+大山田!D61+青山!D61</f>
        <v>446</v>
      </c>
      <c r="E61" s="205"/>
      <c r="F61" s="210">
        <v>99</v>
      </c>
      <c r="G61" s="208">
        <f>SUM(H61:I61)</f>
        <v>60</v>
      </c>
      <c r="H61" s="209">
        <f>上野!H61+伊賀!H61+島ヶ原!H61+阿山!H61+大山田!H61+青山!H61</f>
        <v>10</v>
      </c>
      <c r="I61" s="209">
        <f>上野!I61+伊賀!I61+島ヶ原!I61+阿山!I61+大山田!I61+青山!I61</f>
        <v>50</v>
      </c>
    </row>
    <row r="62" spans="1:10" ht="9" customHeight="1">
      <c r="A62" s="199"/>
      <c r="B62" s="208"/>
      <c r="C62" s="209"/>
      <c r="D62" s="209"/>
      <c r="E62" s="205"/>
      <c r="F62" s="210"/>
      <c r="G62" s="208"/>
      <c r="H62" s="209"/>
      <c r="I62" s="209"/>
    </row>
    <row r="63" spans="1:10" ht="12.75" customHeight="1">
      <c r="A63" s="199" t="s">
        <v>476</v>
      </c>
      <c r="B63" s="208">
        <f>SUM(B64:B68)</f>
        <v>4798</v>
      </c>
      <c r="C63" s="209">
        <f>上野!C63+伊賀!C63+島ヶ原!C63+阿山!C63+大山田!C63+青山!C63</f>
        <v>2497</v>
      </c>
      <c r="D63" s="209">
        <f>上野!D63+伊賀!D63+島ヶ原!D63+阿山!D63+大山田!D63+青山!D63</f>
        <v>2301</v>
      </c>
      <c r="E63" s="205"/>
      <c r="F63" s="210" t="s">
        <v>477</v>
      </c>
      <c r="G63" s="211">
        <f>SUM(G64:G68)</f>
        <v>96</v>
      </c>
      <c r="H63" s="211">
        <f>上野!H63+伊賀!H63+島ヶ原!H63+阿山!H63+大山田!H63+青山!H63</f>
        <v>11</v>
      </c>
      <c r="I63" s="211">
        <f>上野!I63+伊賀!I63+島ヶ原!I63+阿山!I63+大山田!I63+青山!I63</f>
        <v>85</v>
      </c>
      <c r="J63" s="212"/>
    </row>
    <row r="64" spans="1:10" ht="9" customHeight="1">
      <c r="A64" s="199">
        <v>40</v>
      </c>
      <c r="B64" s="208">
        <f>SUM(C64:D64)</f>
        <v>936</v>
      </c>
      <c r="C64" s="209">
        <f>上野!C64+伊賀!C64+島ヶ原!C64+阿山!C64+大山田!C64+青山!C64</f>
        <v>504</v>
      </c>
      <c r="D64" s="209">
        <f>上野!D64+伊賀!D64+島ヶ原!D64+阿山!D64+大山田!D64+青山!D64</f>
        <v>432</v>
      </c>
      <c r="E64" s="205"/>
      <c r="F64" s="210">
        <v>100</v>
      </c>
      <c r="G64" s="213">
        <f>SUM(H64:I64)</f>
        <v>43</v>
      </c>
      <c r="H64" s="211">
        <f>上野!H64+伊賀!H64+島ヶ原!H64+阿山!H64+大山田!H64+青山!H64</f>
        <v>5</v>
      </c>
      <c r="I64" s="211">
        <f>上野!I64+伊賀!I64+島ヶ原!I64+阿山!I64+大山田!I64+青山!I64</f>
        <v>38</v>
      </c>
      <c r="J64" s="212"/>
    </row>
    <row r="65" spans="1:10" ht="9" customHeight="1">
      <c r="A65" s="199">
        <v>41</v>
      </c>
      <c r="B65" s="208">
        <f>SUM(C65:D65)</f>
        <v>941</v>
      </c>
      <c r="C65" s="209">
        <f>上野!C65+伊賀!C65+島ヶ原!C65+阿山!C65+大山田!C65+青山!C65</f>
        <v>487</v>
      </c>
      <c r="D65" s="209">
        <f>上野!D65+伊賀!D65+島ヶ原!D65+阿山!D65+大山田!D65+青山!D65</f>
        <v>454</v>
      </c>
      <c r="E65" s="205"/>
      <c r="F65" s="210">
        <v>101</v>
      </c>
      <c r="G65" s="213">
        <f>SUM(H65:I65)</f>
        <v>27</v>
      </c>
      <c r="H65" s="211">
        <f>上野!H65+伊賀!H65+島ヶ原!H65+阿山!H65+大山田!H65+青山!H65</f>
        <v>4</v>
      </c>
      <c r="I65" s="211">
        <f>上野!I65+伊賀!I65+阿山!I65+大山田!I65+島ヶ原!I65+青山!I65</f>
        <v>23</v>
      </c>
      <c r="J65" s="212"/>
    </row>
    <row r="66" spans="1:10" ht="9" customHeight="1">
      <c r="A66" s="199">
        <v>42</v>
      </c>
      <c r="B66" s="208">
        <f>SUM(C66:D66)</f>
        <v>928</v>
      </c>
      <c r="C66" s="209">
        <f>上野!C66+伊賀!C66+島ヶ原!C66+阿山!C66+大山田!C66+青山!C66</f>
        <v>488</v>
      </c>
      <c r="D66" s="209">
        <f>上野!D66+伊賀!D66+島ヶ原!D66+阿山!D66+大山田!D66+青山!D66</f>
        <v>440</v>
      </c>
      <c r="E66" s="205"/>
      <c r="F66" s="210">
        <v>102</v>
      </c>
      <c r="G66" s="213">
        <f>SUM(H66:I66)</f>
        <v>16</v>
      </c>
      <c r="H66" s="211">
        <f>上野!H66+伊賀!H66+島ヶ原!H66+阿山!H66+大山田!H66+青山!H66</f>
        <v>2</v>
      </c>
      <c r="I66" s="211">
        <f>上野!I66+伊賀!I66+島ヶ原!I66+阿山!I66+大山田!I66+青山!I66</f>
        <v>14</v>
      </c>
      <c r="J66" s="212"/>
    </row>
    <row r="67" spans="1:10" ht="9" customHeight="1">
      <c r="A67" s="199">
        <v>43</v>
      </c>
      <c r="B67" s="208">
        <f>SUM(C67:D67)</f>
        <v>971</v>
      </c>
      <c r="C67" s="209">
        <f>上野!C67+伊賀!C67+島ヶ原!C67+阿山!C67+大山田!C67+青山!C67</f>
        <v>499</v>
      </c>
      <c r="D67" s="209">
        <f>上野!D67+伊賀!D67+島ヶ原!D67+阿山!D67+大山田!D67+青山!D67</f>
        <v>472</v>
      </c>
      <c r="E67" s="205"/>
      <c r="F67" s="210">
        <v>103</v>
      </c>
      <c r="G67" s="213">
        <f>SUM(H67:I67)</f>
        <v>8</v>
      </c>
      <c r="H67" s="211">
        <f>上野!H67+伊賀!H67+島ヶ原!H67+阿山!H67+大山田!H67+青山!H67</f>
        <v>0</v>
      </c>
      <c r="I67" s="211">
        <f>上野!I67+伊賀!I67+島ヶ原!I67+阿山!I67+大山田!I67+青山!I67</f>
        <v>8</v>
      </c>
      <c r="J67" s="212"/>
    </row>
    <row r="68" spans="1:10" ht="9" customHeight="1">
      <c r="A68" s="199">
        <v>44</v>
      </c>
      <c r="B68" s="208">
        <f>SUM(C68:D68)</f>
        <v>1022</v>
      </c>
      <c r="C68" s="209">
        <f>上野!C68+伊賀!C68+島ヶ原!C68+阿山!C68+大山田!C68+青山!C68</f>
        <v>519</v>
      </c>
      <c r="D68" s="209">
        <f>上野!D68+伊賀!D68+島ヶ原!D68+阿山!D68+大山田!D68+青山!D68</f>
        <v>503</v>
      </c>
      <c r="E68" s="205"/>
      <c r="F68" s="210">
        <v>104</v>
      </c>
      <c r="G68" s="213">
        <f>SUM(H68:I68)</f>
        <v>2</v>
      </c>
      <c r="H68" s="211">
        <f>上野!H68+伊賀!H68+島ヶ原!H68+阿山!H68+大山田!H68+青山!H68</f>
        <v>0</v>
      </c>
      <c r="I68" s="211">
        <f>上野!I68+伊賀!I68+島ヶ原!I68+阿山!I68+大山田!I68+青山!I68</f>
        <v>2</v>
      </c>
      <c r="J68" s="212"/>
    </row>
    <row r="69" spans="1:10" ht="9" customHeight="1">
      <c r="A69" s="199"/>
      <c r="B69" s="208"/>
      <c r="C69" s="209"/>
      <c r="D69" s="209"/>
      <c r="E69" s="205"/>
      <c r="F69" s="210"/>
      <c r="G69" s="214"/>
      <c r="H69" s="211"/>
      <c r="I69" s="211"/>
      <c r="J69" s="212"/>
    </row>
    <row r="70" spans="1:10" ht="9" customHeight="1">
      <c r="A70" s="199" t="s">
        <v>478</v>
      </c>
      <c r="B70" s="208">
        <f>SUM(B71:B75)</f>
        <v>5607</v>
      </c>
      <c r="C70" s="209">
        <f>上野!C70+伊賀!C70+島ヶ原!C70+阿山!C70+大山田!C70+青山!C70</f>
        <v>2907</v>
      </c>
      <c r="D70" s="209">
        <f>上野!D70+伊賀!D70+島ヶ原!D70+阿山!D70+大山田!D70+青山!D70</f>
        <v>2700</v>
      </c>
      <c r="E70" s="205"/>
      <c r="F70" s="210" t="s">
        <v>479</v>
      </c>
      <c r="G70" s="215">
        <f>SUM(H70:I70)</f>
        <v>8</v>
      </c>
      <c r="H70" s="211">
        <f>上野!H70+伊賀!H70+島ヶ原!H70+阿山!H70+大山田!H70+青山!H70</f>
        <v>1</v>
      </c>
      <c r="I70" s="211">
        <f>上野!I70+伊賀!I70+島ヶ原!I70+阿山!I70+大山田!I70+青山!I70</f>
        <v>7</v>
      </c>
      <c r="J70" s="212"/>
    </row>
    <row r="71" spans="1:10" ht="9" customHeight="1">
      <c r="A71" s="199">
        <v>45</v>
      </c>
      <c r="B71" s="208">
        <f>SUM(C71:D71)</f>
        <v>1091</v>
      </c>
      <c r="C71" s="209">
        <f>上野!C71+伊賀!C71+島ヶ原!C71+阿山!C71+大山田!C71+青山!C71</f>
        <v>545</v>
      </c>
      <c r="D71" s="209">
        <f>上野!D71+伊賀!D71+島ヶ原!D71+阿山!D71+大山田!D71+青山!D71</f>
        <v>546</v>
      </c>
      <c r="E71" s="205"/>
      <c r="F71" s="210">
        <v>105</v>
      </c>
      <c r="G71" s="215">
        <f t="shared" ref="G71:G75" si="1">SUM(H71:I71)</f>
        <v>4</v>
      </c>
      <c r="H71" s="211">
        <f>上野!H71+伊賀!H71+島ヶ原!H71+阿山!H71+大山田!H71+青山!H71</f>
        <v>1</v>
      </c>
      <c r="I71" s="211">
        <f>上野!I71+伊賀!I71+島ヶ原!I71+阿山!I71+大山田!I71+青山!I71</f>
        <v>3</v>
      </c>
      <c r="J71" s="212"/>
    </row>
    <row r="72" spans="1:10" ht="9" customHeight="1">
      <c r="A72" s="199">
        <v>46</v>
      </c>
      <c r="B72" s="208">
        <f>SUM(C72:D72)</f>
        <v>1082</v>
      </c>
      <c r="C72" s="209">
        <f>上野!C72+伊賀!C72+島ヶ原!C72+阿山!C72+大山田!C72+青山!C72</f>
        <v>553</v>
      </c>
      <c r="D72" s="209">
        <f>上野!D72+伊賀!D72+島ヶ原!D72+阿山!D72+大山田!D72+青山!D72</f>
        <v>529</v>
      </c>
      <c r="E72" s="205"/>
      <c r="F72" s="210">
        <v>106</v>
      </c>
      <c r="G72" s="215">
        <f t="shared" si="1"/>
        <v>1</v>
      </c>
      <c r="H72" s="211">
        <f>上野!H72+伊賀!H72+島ヶ原!H72+阿山!H72+大山田!H72+青山!H72</f>
        <v>0</v>
      </c>
      <c r="I72" s="211">
        <f>上野!I72+伊賀!I72+島ヶ原!I72+阿山!I72+大山田!I72+青山!I72</f>
        <v>1</v>
      </c>
      <c r="J72" s="212"/>
    </row>
    <row r="73" spans="1:10" ht="9" customHeight="1">
      <c r="A73" s="199">
        <v>47</v>
      </c>
      <c r="B73" s="208">
        <f>SUM(C73:D73)</f>
        <v>1110</v>
      </c>
      <c r="C73" s="209">
        <f>上野!C73+伊賀!C73+島ヶ原!C73+阿山!C73+大山田!C73+青山!C73</f>
        <v>605</v>
      </c>
      <c r="D73" s="209">
        <f>上野!D73+伊賀!D73+島ヶ原!D73+阿山!D73+大山田!D73+青山!D73</f>
        <v>505</v>
      </c>
      <c r="E73" s="205"/>
      <c r="F73" s="210">
        <v>107</v>
      </c>
      <c r="G73" s="215">
        <f t="shared" si="1"/>
        <v>1</v>
      </c>
      <c r="H73" s="211">
        <f>上野!H73+伊賀!H73+島ヶ原!H73+阿山!H73+大山田!H73+青山!H73</f>
        <v>0</v>
      </c>
      <c r="I73" s="211">
        <f>上野!I73+伊賀!I73+島ヶ原!I73+阿山!I73+大山田!I73+青山!I73</f>
        <v>1</v>
      </c>
      <c r="J73" s="212"/>
    </row>
    <row r="74" spans="1:10" ht="9" customHeight="1">
      <c r="A74" s="199">
        <v>48</v>
      </c>
      <c r="B74" s="208">
        <f>SUM(C74:D74)</f>
        <v>1108</v>
      </c>
      <c r="C74" s="209">
        <f>上野!C74+伊賀!C74+島ヶ原!C74+阿山!C74+大山田!C74+青山!C74</f>
        <v>561</v>
      </c>
      <c r="D74" s="209">
        <f>上野!D74+伊賀!D74+島ヶ原!D74+阿山!D74+大山田!D74+青山!D74</f>
        <v>547</v>
      </c>
      <c r="E74" s="205"/>
      <c r="F74" s="210">
        <v>108</v>
      </c>
      <c r="G74" s="215">
        <f t="shared" si="1"/>
        <v>1</v>
      </c>
      <c r="H74" s="211">
        <f>上野!H74+伊賀!H74+島ヶ原!H74+阿山!H74+大山田!H74+青山!H74</f>
        <v>0</v>
      </c>
      <c r="I74" s="211">
        <f>上野!I74+伊賀!I74+島ヶ原!I74+阿山!I74+大山田!I74+青山!I74</f>
        <v>1</v>
      </c>
      <c r="J74" s="212"/>
    </row>
    <row r="75" spans="1:10" ht="9" customHeight="1">
      <c r="A75" s="199">
        <v>49</v>
      </c>
      <c r="B75" s="208">
        <f>SUM(C75:D75)</f>
        <v>1216</v>
      </c>
      <c r="C75" s="209">
        <f>上野!C75+伊賀!C75+島ヶ原!C75+阿山!C75+大山田!C75+青山!C75</f>
        <v>643</v>
      </c>
      <c r="D75" s="209">
        <f>上野!D75+伊賀!D75+島ヶ原!D75+阿山!D75+大山田!D75+青山!D75</f>
        <v>573</v>
      </c>
      <c r="E75" s="205"/>
      <c r="F75" s="210">
        <v>109</v>
      </c>
      <c r="G75" s="215">
        <f t="shared" si="1"/>
        <v>1</v>
      </c>
      <c r="H75" s="211">
        <f>上野!H75+伊賀!H75+島ヶ原!H75+阿山!H75+大山田!H75+青山!H75</f>
        <v>0</v>
      </c>
      <c r="I75" s="211">
        <f>上野!I75+伊賀!I75+島ヶ原!I75+阿山!I75+大山田!I75+青山!I75</f>
        <v>1</v>
      </c>
      <c r="J75" s="212"/>
    </row>
    <row r="76" spans="1:10" ht="9" customHeight="1">
      <c r="A76" s="199"/>
      <c r="B76" s="208"/>
      <c r="C76" s="209"/>
      <c r="D76" s="209"/>
      <c r="E76" s="205"/>
      <c r="F76" s="210"/>
      <c r="G76" s="214"/>
      <c r="H76" s="214"/>
      <c r="I76" s="214"/>
      <c r="J76" s="212"/>
    </row>
    <row r="77" spans="1:10" ht="9" customHeight="1">
      <c r="A77" s="199" t="s">
        <v>480</v>
      </c>
      <c r="B77" s="208">
        <f>SUM(B78:B82)</f>
        <v>5845</v>
      </c>
      <c r="C77" s="209">
        <f>上野!C77+伊賀!C77+島ヶ原!C77+阿山!C77+大山田!C77+青山!C77</f>
        <v>3021</v>
      </c>
      <c r="D77" s="209">
        <f>上野!D77+伊賀!D77+島ヶ原!D77+阿山!D77+大山田!D77+青山!D77</f>
        <v>2824</v>
      </c>
      <c r="E77" s="205"/>
      <c r="F77" s="216"/>
      <c r="G77" s="205"/>
      <c r="H77" s="205"/>
      <c r="I77" s="205"/>
    </row>
    <row r="78" spans="1:10" ht="9" customHeight="1">
      <c r="A78" s="199">
        <v>50</v>
      </c>
      <c r="B78" s="208">
        <f>SUM(C78:D78)</f>
        <v>1250</v>
      </c>
      <c r="C78" s="209">
        <f>上野!C78+伊賀!C78+島ヶ原!C78+阿山!C78+大山田!C78+青山!C78</f>
        <v>640</v>
      </c>
      <c r="D78" s="209">
        <f>上野!D78+伊賀!D78+島ヶ原!D78+阿山!D78+大山田!D78+青山!D78</f>
        <v>610</v>
      </c>
      <c r="E78" s="205"/>
      <c r="F78" s="217" t="s">
        <v>458</v>
      </c>
      <c r="G78" s="218"/>
      <c r="H78" s="219"/>
      <c r="I78" s="218"/>
    </row>
    <row r="79" spans="1:10" ht="9" customHeight="1">
      <c r="A79" s="199">
        <v>51</v>
      </c>
      <c r="B79" s="208">
        <f>SUM(C79:D79)</f>
        <v>1263</v>
      </c>
      <c r="C79" s="209">
        <f>上野!C79+伊賀!C79+島ヶ原!C79+阿山!C79+大山田!C79+青山!C79</f>
        <v>677</v>
      </c>
      <c r="D79" s="209">
        <f>上野!D79+伊賀!D79+島ヶ原!D79+阿山!D79+大山田!D79+青山!D79</f>
        <v>586</v>
      </c>
      <c r="E79" s="205"/>
      <c r="F79" s="210" t="s">
        <v>481</v>
      </c>
      <c r="G79" s="205">
        <f>B7+B14+B21</f>
        <v>8723</v>
      </c>
      <c r="H79" s="220">
        <f>C7+C14+C21</f>
        <v>4440</v>
      </c>
      <c r="I79" s="205">
        <f>D7+D14+D21</f>
        <v>4283</v>
      </c>
    </row>
    <row r="80" spans="1:10" ht="9" customHeight="1">
      <c r="A80" s="199">
        <v>52</v>
      </c>
      <c r="B80" s="208">
        <f>SUM(C80:D80)</f>
        <v>1157</v>
      </c>
      <c r="C80" s="209">
        <f>上野!C80+伊賀!C80+島ヶ原!C80+阿山!C80+大山田!C80+青山!C80</f>
        <v>587</v>
      </c>
      <c r="D80" s="209">
        <f>上野!D80+伊賀!D80+島ヶ原!D80+阿山!D80+大山田!D80+青山!D80</f>
        <v>570</v>
      </c>
      <c r="E80" s="205"/>
      <c r="F80" s="210" t="s">
        <v>482</v>
      </c>
      <c r="G80" s="221">
        <f>G79/B5</f>
        <v>0.10226140373500897</v>
      </c>
      <c r="H80" s="222">
        <f>H79/C5</f>
        <v>0.10577472841623785</v>
      </c>
      <c r="I80" s="221">
        <f>I79/D5</f>
        <v>9.8857472590882858E-2</v>
      </c>
    </row>
    <row r="81" spans="1:9" ht="9" customHeight="1">
      <c r="A81" s="199">
        <v>53</v>
      </c>
      <c r="B81" s="208">
        <f>SUM(C81:D81)</f>
        <v>1113</v>
      </c>
      <c r="C81" s="209">
        <f>上野!C81+伊賀!C81+島ヶ原!C81+阿山!C81+大山田!C81+青山!C81</f>
        <v>575</v>
      </c>
      <c r="D81" s="209">
        <f>上野!D81+伊賀!D81+島ヶ原!D81+阿山!D81+大山田!D81+青山!D81</f>
        <v>538</v>
      </c>
      <c r="E81" s="205"/>
      <c r="F81" s="223"/>
      <c r="G81" s="224"/>
      <c r="H81" s="225"/>
      <c r="I81" s="224"/>
    </row>
    <row r="82" spans="1:9" ht="9" customHeight="1">
      <c r="A82" s="199">
        <v>54</v>
      </c>
      <c r="B82" s="208">
        <f>SUM(C82:D82)</f>
        <v>1062</v>
      </c>
      <c r="C82" s="209">
        <f>上野!C82+伊賀!C82+島ヶ原!C82+阿山!C82+大山田!C82+青山!C82</f>
        <v>542</v>
      </c>
      <c r="D82" s="209">
        <f>上野!D82+伊賀!D82+島ヶ原!D82+阿山!D82+大山田!D82+青山!D82</f>
        <v>520</v>
      </c>
      <c r="E82" s="205"/>
      <c r="F82" s="217" t="s">
        <v>458</v>
      </c>
      <c r="G82" s="218"/>
      <c r="H82" s="219"/>
      <c r="I82" s="218"/>
    </row>
    <row r="83" spans="1:9" ht="9" customHeight="1">
      <c r="A83" s="199"/>
      <c r="B83" s="208"/>
      <c r="C83" s="209"/>
      <c r="D83" s="209"/>
      <c r="E83" s="205"/>
      <c r="F83" s="210" t="s">
        <v>481</v>
      </c>
      <c r="G83" s="205">
        <f>B28+B35+B42+B49+B56+B63+B70+B77+B84+G7</f>
        <v>47487</v>
      </c>
      <c r="H83" s="220">
        <f>C28+C35+C42+C49+C56+C63+C70+C77+C84+H7</f>
        <v>24940</v>
      </c>
      <c r="I83" s="205">
        <f>D28+D35+D42+D49+D56+D63+D70+D77+D84+I7</f>
        <v>22547</v>
      </c>
    </row>
    <row r="84" spans="1:9" ht="9" customHeight="1">
      <c r="A84" s="199" t="s">
        <v>483</v>
      </c>
      <c r="B84" s="208">
        <f>SUM(B85:B89)</f>
        <v>5235</v>
      </c>
      <c r="C84" s="209">
        <f>上野!C84+伊賀!C84+島ヶ原!C84+阿山!C84+大山田!C84+青山!C84</f>
        <v>2600</v>
      </c>
      <c r="D84" s="209">
        <f>上野!D84+伊賀!D84+島ヶ原!D84+阿山!D84+大山田!D84+青山!D84</f>
        <v>2635</v>
      </c>
      <c r="E84" s="205"/>
      <c r="F84" s="210" t="s">
        <v>484</v>
      </c>
      <c r="G84" s="221">
        <f>G83/B5</f>
        <v>0.55669921806309419</v>
      </c>
      <c r="H84" s="222">
        <f>H83/C5</f>
        <v>0.59414903754526394</v>
      </c>
      <c r="I84" s="221">
        <f>I83/D5</f>
        <v>0.52041546451240628</v>
      </c>
    </row>
    <row r="85" spans="1:9" ht="9" customHeight="1">
      <c r="A85" s="199">
        <v>55</v>
      </c>
      <c r="B85" s="208">
        <f>SUM(C85:D85)</f>
        <v>1063</v>
      </c>
      <c r="C85" s="209">
        <f>上野!C85+伊賀!C85+島ヶ原!C85+阿山!C85+大山田!C85+青山!C85</f>
        <v>536</v>
      </c>
      <c r="D85" s="209">
        <f>上野!D85+伊賀!D85+島ヶ原!D85+阿山!D85+大山田!D85+青山!D85</f>
        <v>527</v>
      </c>
      <c r="E85" s="205"/>
      <c r="F85" s="223"/>
      <c r="G85" s="224"/>
      <c r="H85" s="225"/>
      <c r="I85" s="224"/>
    </row>
    <row r="86" spans="1:9" ht="9" customHeight="1">
      <c r="A86" s="199">
        <v>56</v>
      </c>
      <c r="B86" s="208">
        <f>SUM(C86:D86)</f>
        <v>1170</v>
      </c>
      <c r="C86" s="209">
        <f>上野!C86+伊賀!C86+島ヶ原!C86+阿山!C86+大山田!C86+青山!C86</f>
        <v>599</v>
      </c>
      <c r="D86" s="209">
        <f>上野!D86+伊賀!D86+島ヶ原!D86+阿山!D86+大山田!D86+青山!D86</f>
        <v>571</v>
      </c>
      <c r="E86" s="205"/>
      <c r="F86" s="210" t="s">
        <v>458</v>
      </c>
      <c r="G86" s="205"/>
      <c r="H86" s="220"/>
      <c r="I86" s="205"/>
    </row>
    <row r="87" spans="1:9" ht="9" customHeight="1">
      <c r="A87" s="199">
        <v>57</v>
      </c>
      <c r="B87" s="208">
        <f>SUM(C87:D87)</f>
        <v>928</v>
      </c>
      <c r="C87" s="209">
        <f>上野!C87+伊賀!C87+島ヶ原!C87+阿山!C87+大山田!C87+青山!C87</f>
        <v>452</v>
      </c>
      <c r="D87" s="209">
        <f>上野!D87+伊賀!D87+島ヶ原!D87+阿山!D87+大山田!D87+青山!D87</f>
        <v>476</v>
      </c>
      <c r="E87" s="205"/>
      <c r="F87" s="210" t="s">
        <v>481</v>
      </c>
      <c r="G87" s="205">
        <f>G14+G21+G28+G35+G42+G49+G56+G63+G70</f>
        <v>29091</v>
      </c>
      <c r="H87" s="220">
        <f>H14+H21+H28+H35+H42+H49+H56+H63+H70</f>
        <v>12596</v>
      </c>
      <c r="I87" s="205">
        <f>I14+I21+I28+I35+I42+I49+I56+I63+I70</f>
        <v>16495</v>
      </c>
    </row>
    <row r="88" spans="1:9" ht="9" customHeight="1">
      <c r="A88" s="199">
        <v>58</v>
      </c>
      <c r="B88" s="208">
        <f>SUM(C88:D88)</f>
        <v>990</v>
      </c>
      <c r="C88" s="209">
        <f>上野!C88+伊賀!C88+島ヶ原!C88+阿山!C88+大山田!C88+青山!C88</f>
        <v>490</v>
      </c>
      <c r="D88" s="209">
        <f>上野!D88+伊賀!D88+島ヶ原!D88+阿山!D88+大山田!D88+青山!D88</f>
        <v>500</v>
      </c>
      <c r="E88" s="205"/>
      <c r="F88" s="210" t="s">
        <v>485</v>
      </c>
      <c r="G88" s="221">
        <f>G87/B5</f>
        <v>0.34103937820189684</v>
      </c>
      <c r="H88" s="222">
        <f>H87/C5</f>
        <v>0.3000762340384982</v>
      </c>
      <c r="I88" s="221">
        <f>I87/D5</f>
        <v>0.38072706289671093</v>
      </c>
    </row>
    <row r="89" spans="1:9" ht="9" customHeight="1">
      <c r="A89" s="226">
        <v>59</v>
      </c>
      <c r="B89" s="227">
        <f>SUM(C89:D89)</f>
        <v>1084</v>
      </c>
      <c r="C89" s="228">
        <f>上野!C89+伊賀!C89+島ヶ原!C89+阿山!C89+大山田!C89+青山!C89</f>
        <v>523</v>
      </c>
      <c r="D89" s="228">
        <f>上野!D89+伊賀!D89+島ヶ原!D89+阿山!D89+大山田!D89+青山!D89</f>
        <v>561</v>
      </c>
      <c r="E89" s="205"/>
      <c r="F89" s="229"/>
      <c r="G89" s="230"/>
      <c r="H89" s="230"/>
      <c r="I89" s="230"/>
    </row>
    <row r="90" spans="1:9" ht="11.25" customHeight="1">
      <c r="F90" s="231" t="s">
        <v>486</v>
      </c>
      <c r="G90" s="231"/>
      <c r="H90" s="231"/>
      <c r="I90" s="231"/>
    </row>
    <row r="91" spans="1:9" ht="9" customHeight="1"/>
    <row r="92" spans="1:9" ht="9" customHeight="1">
      <c r="G92" s="189">
        <f>+G79+G83+G87</f>
        <v>85301</v>
      </c>
      <c r="H92" s="189">
        <f>+H79+H83+H87</f>
        <v>41976</v>
      </c>
      <c r="I92" s="189">
        <f>+I79+I83+I87</f>
        <v>43325</v>
      </c>
    </row>
  </sheetData>
  <mergeCells count="2">
    <mergeCell ref="H2:I3"/>
    <mergeCell ref="F90:I90"/>
  </mergeCells>
  <phoneticPr fontId="3"/>
  <conditionalFormatting sqref="C14:C19 C21:C26 C28:C33 C35:C40 C42:C47 C49:C54 C56:C61 C63:C68 C70:C75 C77:C82 C84:C89 C8:C12">
    <cfRule type="containsBlanks" dxfId="211" priority="4" stopIfTrue="1">
      <formula>LEN(TRIM(C8))=0</formula>
    </cfRule>
  </conditionalFormatting>
  <conditionalFormatting sqref="H8:I12 H70:I75 H63:I68 H56:I61 H49:I54 H42:I47 H35:I40 H28:I33 H21:I26 H14:I19">
    <cfRule type="containsBlanks" dxfId="210" priority="3" stopIfTrue="1">
      <formula>LEN(TRIM(H8))=0</formula>
    </cfRule>
  </conditionalFormatting>
  <conditionalFormatting sqref="D14:D19 D21:D26 D28:D33 D35:D40 D42:D47 D49:D54 D56:D61 D63:D68 D70:D75 D77:D82 D84:D89">
    <cfRule type="containsBlanks" dxfId="209" priority="2" stopIfTrue="1">
      <formula>LEN(TRIM(D14))=0</formula>
    </cfRule>
  </conditionalFormatting>
  <conditionalFormatting sqref="D8:D12">
    <cfRule type="containsBlanks" dxfId="208" priority="1" stopIfTrue="1">
      <formula>LEN(TRIM(D8))=0</formula>
    </cfRule>
  </conditionalFormatting>
  <printOptions horizontalCentered="1"/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497A-2DF4-45FE-B887-4E1255431E6E}">
  <dimension ref="A1:L92"/>
  <sheetViews>
    <sheetView showGridLines="0" view="pageBreakPreview" zoomScaleNormal="130" zoomScaleSheetLayoutView="100" workbookViewId="0">
      <pane ySplit="4" topLeftCell="A5" activePane="bottomLeft" state="frozen"/>
      <selection activeCell="Q1" sqref="Q1"/>
      <selection pane="bottomLeft"/>
    </sheetView>
  </sheetViews>
  <sheetFormatPr defaultColWidth="8.75" defaultRowHeight="10.5"/>
  <cols>
    <col min="1" max="1" width="11.875" style="189" customWidth="1"/>
    <col min="2" max="4" width="8.75" style="189" customWidth="1"/>
    <col min="5" max="5" width="5" style="189" customWidth="1"/>
    <col min="6" max="6" width="11.875" style="189" customWidth="1"/>
    <col min="7" max="16384" width="8.75" style="189"/>
  </cols>
  <sheetData>
    <row r="1" spans="1:9" ht="37.5" customHeight="1">
      <c r="A1" s="161" t="s">
        <v>487</v>
      </c>
    </row>
    <row r="2" spans="1:9" ht="18.75" customHeight="1">
      <c r="A2" s="232" t="s">
        <v>113</v>
      </c>
      <c r="B2" s="191"/>
      <c r="C2" s="191"/>
      <c r="H2" s="192">
        <v>45412</v>
      </c>
      <c r="I2" s="193"/>
    </row>
    <row r="3" spans="1:9" ht="10.5" customHeight="1">
      <c r="A3" s="232"/>
      <c r="B3" s="191"/>
      <c r="C3" s="191"/>
      <c r="H3" s="196"/>
      <c r="I3" s="196"/>
    </row>
    <row r="4" spans="1:9" ht="13.5" customHeight="1">
      <c r="A4" s="197" t="s">
        <v>458</v>
      </c>
      <c r="B4" s="198" t="s">
        <v>459</v>
      </c>
      <c r="C4" s="198" t="s">
        <v>32</v>
      </c>
      <c r="D4" s="197" t="s">
        <v>33</v>
      </c>
      <c r="E4" s="199"/>
      <c r="F4" s="200" t="s">
        <v>458</v>
      </c>
      <c r="G4" s="200" t="s">
        <v>459</v>
      </c>
      <c r="H4" s="198" t="s">
        <v>32</v>
      </c>
      <c r="I4" s="201" t="s">
        <v>33</v>
      </c>
    </row>
    <row r="5" spans="1:9" ht="9" customHeight="1">
      <c r="A5" s="202" t="s">
        <v>34</v>
      </c>
      <c r="B5" s="203">
        <f>SUM(B7+B14+B21+B28+B35+B42+B49+B56+B63+B70+B77+B84+G7+G14+G21+G28+G35+G42+G49+G56+G63+G70)</f>
        <v>54634</v>
      </c>
      <c r="C5" s="204">
        <f>SUM(C7+C14+C21+C28+C35+C42+C49+C56+C63+C70+C77+C84+H7+H14+H21+H28+H35+H42+H49+H56+H63+H70)</f>
        <v>27133</v>
      </c>
      <c r="D5" s="204">
        <f>SUM(D7+D14+D21+D28+D35+D42+D49+D56+D63+D70+D77+D84+I7+I14+I21+I28+I35+I42+I49+I56+I63+I70)</f>
        <v>27501</v>
      </c>
      <c r="E5" s="205"/>
      <c r="F5" s="206"/>
    </row>
    <row r="6" spans="1:9" ht="9" customHeight="1">
      <c r="A6" s="199"/>
      <c r="B6" s="207"/>
      <c r="C6" s="205"/>
      <c r="D6" s="205"/>
      <c r="E6" s="205"/>
      <c r="F6" s="206"/>
    </row>
    <row r="7" spans="1:9" ht="9" customHeight="1">
      <c r="A7" s="199" t="s">
        <v>460</v>
      </c>
      <c r="B7" s="207">
        <f>SUM(B8:B12)</f>
        <v>1624</v>
      </c>
      <c r="C7" s="205">
        <f>SUM(C8:C12)</f>
        <v>848</v>
      </c>
      <c r="D7" s="205">
        <f>SUM(D8:D12)</f>
        <v>776</v>
      </c>
      <c r="E7" s="205"/>
      <c r="F7" s="210" t="s">
        <v>461</v>
      </c>
      <c r="G7" s="205">
        <f>SUM(G8:G12)</f>
        <v>3197</v>
      </c>
      <c r="H7" s="205">
        <f>SUM(H8:H12)</f>
        <v>1561</v>
      </c>
      <c r="I7" s="205">
        <f>SUM(I8:I12)</f>
        <v>1636</v>
      </c>
    </row>
    <row r="8" spans="1:9" ht="9" customHeight="1">
      <c r="A8" s="199">
        <v>0</v>
      </c>
      <c r="B8" s="208">
        <f>SUM(C8:D8)</f>
        <v>296</v>
      </c>
      <c r="C8" s="209">
        <v>157</v>
      </c>
      <c r="D8" s="209">
        <v>139</v>
      </c>
      <c r="E8" s="205"/>
      <c r="F8" s="210">
        <v>60</v>
      </c>
      <c r="G8" s="208">
        <f>SUM(H8:I8)</f>
        <v>602</v>
      </c>
      <c r="H8" s="209">
        <v>284</v>
      </c>
      <c r="I8" s="209">
        <v>318</v>
      </c>
    </row>
    <row r="9" spans="1:9" ht="9" customHeight="1">
      <c r="A9" s="199">
        <v>1</v>
      </c>
      <c r="B9" s="208">
        <f>SUM(C9:D9)</f>
        <v>285</v>
      </c>
      <c r="C9" s="209">
        <v>150</v>
      </c>
      <c r="D9" s="209">
        <v>135</v>
      </c>
      <c r="E9" s="205"/>
      <c r="F9" s="210">
        <v>61</v>
      </c>
      <c r="G9" s="208">
        <f>SUM(H9:I9)</f>
        <v>670</v>
      </c>
      <c r="H9" s="209">
        <v>336</v>
      </c>
      <c r="I9" s="209">
        <v>334</v>
      </c>
    </row>
    <row r="10" spans="1:9" ht="9" customHeight="1">
      <c r="A10" s="199">
        <v>2</v>
      </c>
      <c r="B10" s="208">
        <f>SUM(C10:D10)</f>
        <v>365</v>
      </c>
      <c r="C10" s="209">
        <v>190</v>
      </c>
      <c r="D10" s="209">
        <v>175</v>
      </c>
      <c r="E10" s="205"/>
      <c r="F10" s="210">
        <v>62</v>
      </c>
      <c r="G10" s="208">
        <f>SUM(H10:I10)</f>
        <v>649</v>
      </c>
      <c r="H10" s="209">
        <v>304</v>
      </c>
      <c r="I10" s="209">
        <v>345</v>
      </c>
    </row>
    <row r="11" spans="1:9" ht="9" customHeight="1">
      <c r="A11" s="199">
        <v>3</v>
      </c>
      <c r="B11" s="208">
        <f>SUM(C11:D11)</f>
        <v>335</v>
      </c>
      <c r="C11" s="209">
        <v>167</v>
      </c>
      <c r="D11" s="209">
        <v>168</v>
      </c>
      <c r="E11" s="205"/>
      <c r="F11" s="210">
        <v>63</v>
      </c>
      <c r="G11" s="208">
        <f>SUM(H11:I11)</f>
        <v>669</v>
      </c>
      <c r="H11" s="209">
        <v>343</v>
      </c>
      <c r="I11" s="209">
        <v>326</v>
      </c>
    </row>
    <row r="12" spans="1:9" ht="9" customHeight="1">
      <c r="A12" s="199">
        <v>4</v>
      </c>
      <c r="B12" s="208">
        <f>SUM(C12:D12)</f>
        <v>343</v>
      </c>
      <c r="C12" s="209">
        <v>184</v>
      </c>
      <c r="D12" s="209">
        <v>159</v>
      </c>
      <c r="E12" s="205"/>
      <c r="F12" s="210">
        <v>64</v>
      </c>
      <c r="G12" s="208">
        <f>SUM(H12:I12)</f>
        <v>607</v>
      </c>
      <c r="H12" s="209">
        <v>294</v>
      </c>
      <c r="I12" s="209">
        <v>313</v>
      </c>
    </row>
    <row r="13" spans="1:9" ht="9" customHeight="1">
      <c r="A13" s="199"/>
      <c r="B13" s="207"/>
      <c r="C13" s="205"/>
      <c r="D13" s="205"/>
      <c r="E13" s="205"/>
      <c r="F13" s="210"/>
      <c r="G13" s="207"/>
      <c r="H13" s="205"/>
      <c r="I13" s="205"/>
    </row>
    <row r="14" spans="1:9" ht="9" customHeight="1">
      <c r="A14" s="199" t="s">
        <v>462</v>
      </c>
      <c r="B14" s="208">
        <f t="shared" ref="B14:B19" si="0">SUM(C14:D14)</f>
        <v>1951</v>
      </c>
      <c r="C14" s="205">
        <f>SUM(C15:C19)</f>
        <v>981</v>
      </c>
      <c r="D14" s="205">
        <f>SUM(D15:D19)</f>
        <v>970</v>
      </c>
      <c r="E14" s="205"/>
      <c r="F14" s="210" t="s">
        <v>463</v>
      </c>
      <c r="G14" s="207">
        <f>SUM(G15:G19)</f>
        <v>3205</v>
      </c>
      <c r="H14" s="205">
        <f>SUM(H15:H19)</f>
        <v>1575</v>
      </c>
      <c r="I14" s="205">
        <f>SUM(I15:I19)</f>
        <v>1630</v>
      </c>
    </row>
    <row r="15" spans="1:9" ht="9" customHeight="1">
      <c r="A15" s="199">
        <v>5</v>
      </c>
      <c r="B15" s="208">
        <f t="shared" si="0"/>
        <v>350</v>
      </c>
      <c r="C15" s="209">
        <v>181</v>
      </c>
      <c r="D15" s="209">
        <v>169</v>
      </c>
      <c r="E15" s="205"/>
      <c r="F15" s="210">
        <v>65</v>
      </c>
      <c r="G15" s="208">
        <f>SUM(H15:I15)</f>
        <v>676</v>
      </c>
      <c r="H15" s="209">
        <v>335</v>
      </c>
      <c r="I15" s="209">
        <v>341</v>
      </c>
    </row>
    <row r="16" spans="1:9" ht="9" customHeight="1">
      <c r="A16" s="199">
        <v>6</v>
      </c>
      <c r="B16" s="208">
        <f t="shared" si="0"/>
        <v>360</v>
      </c>
      <c r="C16" s="209">
        <v>177</v>
      </c>
      <c r="D16" s="209">
        <v>183</v>
      </c>
      <c r="E16" s="205"/>
      <c r="F16" s="210">
        <v>66</v>
      </c>
      <c r="G16" s="208">
        <f>SUM(H16:I16)</f>
        <v>603</v>
      </c>
      <c r="H16" s="209">
        <v>304</v>
      </c>
      <c r="I16" s="209">
        <v>299</v>
      </c>
    </row>
    <row r="17" spans="1:9" ht="9" customHeight="1">
      <c r="A17" s="199">
        <v>7</v>
      </c>
      <c r="B17" s="208">
        <f t="shared" si="0"/>
        <v>396</v>
      </c>
      <c r="C17" s="209">
        <v>201</v>
      </c>
      <c r="D17" s="209">
        <v>195</v>
      </c>
      <c r="E17" s="205"/>
      <c r="F17" s="210">
        <v>67</v>
      </c>
      <c r="G17" s="208">
        <f>SUM(H17:I17)</f>
        <v>607</v>
      </c>
      <c r="H17" s="209">
        <v>303</v>
      </c>
      <c r="I17" s="209">
        <v>304</v>
      </c>
    </row>
    <row r="18" spans="1:9" ht="9" customHeight="1">
      <c r="A18" s="199">
        <v>8</v>
      </c>
      <c r="B18" s="208">
        <f t="shared" si="0"/>
        <v>426</v>
      </c>
      <c r="C18" s="209">
        <v>217</v>
      </c>
      <c r="D18" s="209">
        <v>209</v>
      </c>
      <c r="E18" s="205"/>
      <c r="F18" s="210">
        <v>68</v>
      </c>
      <c r="G18" s="208">
        <f>SUM(H18:I18)</f>
        <v>635</v>
      </c>
      <c r="H18" s="209">
        <v>309</v>
      </c>
      <c r="I18" s="209">
        <v>326</v>
      </c>
    </row>
    <row r="19" spans="1:9" ht="9" customHeight="1">
      <c r="A19" s="199">
        <v>9</v>
      </c>
      <c r="B19" s="208">
        <f t="shared" si="0"/>
        <v>419</v>
      </c>
      <c r="C19" s="205">
        <v>205</v>
      </c>
      <c r="D19" s="209">
        <v>214</v>
      </c>
      <c r="E19" s="205"/>
      <c r="F19" s="210">
        <v>69</v>
      </c>
      <c r="G19" s="208">
        <f>SUM(H19:I19)</f>
        <v>684</v>
      </c>
      <c r="H19" s="209">
        <v>324</v>
      </c>
      <c r="I19" s="209">
        <v>360</v>
      </c>
    </row>
    <row r="20" spans="1:9" ht="9" customHeight="1">
      <c r="A20" s="199"/>
      <c r="B20" s="207"/>
      <c r="C20" s="205"/>
      <c r="D20" s="205"/>
      <c r="E20" s="205"/>
      <c r="F20" s="210"/>
      <c r="G20" s="207"/>
      <c r="H20" s="205"/>
      <c r="I20" s="205"/>
    </row>
    <row r="21" spans="1:9" ht="9" customHeight="1">
      <c r="A21" s="199" t="s">
        <v>464</v>
      </c>
      <c r="B21" s="208">
        <f t="shared" ref="B21:B26" si="1">SUM(C21:D21)</f>
        <v>2312</v>
      </c>
      <c r="C21" s="205">
        <f>SUM(C22:C26)</f>
        <v>1167</v>
      </c>
      <c r="D21" s="205">
        <f>SUM(D22:D26)</f>
        <v>1145</v>
      </c>
      <c r="E21" s="205"/>
      <c r="F21" s="210" t="s">
        <v>465</v>
      </c>
      <c r="G21" s="207">
        <f>SUM(G22:G26)</f>
        <v>3866</v>
      </c>
      <c r="H21" s="205">
        <f>SUM(H22:H26)</f>
        <v>1813</v>
      </c>
      <c r="I21" s="205">
        <f>SUM(I22:I26)</f>
        <v>2053</v>
      </c>
    </row>
    <row r="22" spans="1:9" ht="9" customHeight="1">
      <c r="A22" s="199">
        <v>10</v>
      </c>
      <c r="B22" s="208">
        <f t="shared" si="1"/>
        <v>441</v>
      </c>
      <c r="C22" s="209">
        <v>218</v>
      </c>
      <c r="D22" s="209">
        <v>223</v>
      </c>
      <c r="E22" s="205"/>
      <c r="F22" s="210">
        <v>70</v>
      </c>
      <c r="G22" s="208">
        <f>SUM(H22:I22)</f>
        <v>701</v>
      </c>
      <c r="H22" s="209">
        <v>344</v>
      </c>
      <c r="I22" s="209">
        <v>357</v>
      </c>
    </row>
    <row r="23" spans="1:9" ht="9" customHeight="1">
      <c r="A23" s="199">
        <v>11</v>
      </c>
      <c r="B23" s="208">
        <f t="shared" si="1"/>
        <v>478</v>
      </c>
      <c r="C23" s="209">
        <v>252</v>
      </c>
      <c r="D23" s="209">
        <v>226</v>
      </c>
      <c r="E23" s="205"/>
      <c r="F23" s="210">
        <v>71</v>
      </c>
      <c r="G23" s="208">
        <f>SUM(H23:I23)</f>
        <v>790</v>
      </c>
      <c r="H23" s="209">
        <v>360</v>
      </c>
      <c r="I23" s="209">
        <v>430</v>
      </c>
    </row>
    <row r="24" spans="1:9" ht="9" customHeight="1">
      <c r="A24" s="199">
        <v>12</v>
      </c>
      <c r="B24" s="208">
        <f t="shared" si="1"/>
        <v>469</v>
      </c>
      <c r="C24" s="209">
        <v>242</v>
      </c>
      <c r="D24" s="209">
        <v>227</v>
      </c>
      <c r="E24" s="205"/>
      <c r="F24" s="210">
        <v>72</v>
      </c>
      <c r="G24" s="208">
        <f>SUM(H24:I24)</f>
        <v>725</v>
      </c>
      <c r="H24" s="209">
        <v>326</v>
      </c>
      <c r="I24" s="209">
        <v>399</v>
      </c>
    </row>
    <row r="25" spans="1:9" ht="9" customHeight="1">
      <c r="A25" s="199">
        <v>13</v>
      </c>
      <c r="B25" s="208">
        <f t="shared" si="1"/>
        <v>472</v>
      </c>
      <c r="C25" s="209">
        <v>232</v>
      </c>
      <c r="D25" s="209">
        <v>240</v>
      </c>
      <c r="E25" s="205"/>
      <c r="F25" s="210">
        <v>73</v>
      </c>
      <c r="G25" s="208">
        <f>SUM(H25:I25)</f>
        <v>788</v>
      </c>
      <c r="H25" s="209">
        <v>378</v>
      </c>
      <c r="I25" s="209">
        <v>410</v>
      </c>
    </row>
    <row r="26" spans="1:9" ht="9" customHeight="1">
      <c r="A26" s="199">
        <v>14</v>
      </c>
      <c r="B26" s="208">
        <f t="shared" si="1"/>
        <v>452</v>
      </c>
      <c r="C26" s="209">
        <v>223</v>
      </c>
      <c r="D26" s="209">
        <v>229</v>
      </c>
      <c r="E26" s="205"/>
      <c r="F26" s="210">
        <v>74</v>
      </c>
      <c r="G26" s="208">
        <f>SUM(H26:I26)</f>
        <v>862</v>
      </c>
      <c r="H26" s="209">
        <v>405</v>
      </c>
      <c r="I26" s="209">
        <v>457</v>
      </c>
    </row>
    <row r="27" spans="1:9" ht="9" customHeight="1">
      <c r="A27" s="199"/>
      <c r="B27" s="207"/>
      <c r="C27" s="205"/>
      <c r="D27" s="205"/>
      <c r="E27" s="205"/>
      <c r="F27" s="210"/>
      <c r="G27" s="207"/>
      <c r="H27" s="205"/>
      <c r="I27" s="205"/>
    </row>
    <row r="28" spans="1:9" ht="9" customHeight="1">
      <c r="A28" s="199" t="s">
        <v>466</v>
      </c>
      <c r="B28" s="208">
        <f t="shared" ref="B28:B33" si="2">SUM(C28:D28)</f>
        <v>2572</v>
      </c>
      <c r="C28" s="205">
        <f>SUM(C29:C33)</f>
        <v>1319</v>
      </c>
      <c r="D28" s="205">
        <f>SUM(D29:D33)</f>
        <v>1253</v>
      </c>
      <c r="E28" s="205"/>
      <c r="F28" s="210" t="s">
        <v>467</v>
      </c>
      <c r="G28" s="207">
        <f>SUM(G29:G33)</f>
        <v>3506</v>
      </c>
      <c r="H28" s="205">
        <f>SUM(H29:H33)</f>
        <v>1608</v>
      </c>
      <c r="I28" s="205">
        <f>SUM(I29:I33)</f>
        <v>1898</v>
      </c>
    </row>
    <row r="29" spans="1:9" ht="9" customHeight="1">
      <c r="A29" s="199">
        <v>15</v>
      </c>
      <c r="B29" s="208">
        <f t="shared" si="2"/>
        <v>495</v>
      </c>
      <c r="C29" s="209">
        <v>231</v>
      </c>
      <c r="D29" s="209">
        <v>264</v>
      </c>
      <c r="E29" s="205"/>
      <c r="F29" s="210">
        <v>75</v>
      </c>
      <c r="G29" s="208">
        <f>SUM(H29:I29)</f>
        <v>949</v>
      </c>
      <c r="H29" s="209">
        <v>425</v>
      </c>
      <c r="I29" s="209">
        <v>524</v>
      </c>
    </row>
    <row r="30" spans="1:9" ht="9" customHeight="1">
      <c r="A30" s="199">
        <v>16</v>
      </c>
      <c r="B30" s="208">
        <f t="shared" si="2"/>
        <v>531</v>
      </c>
      <c r="C30" s="209">
        <v>266</v>
      </c>
      <c r="D30" s="209">
        <v>265</v>
      </c>
      <c r="E30" s="205"/>
      <c r="F30" s="210">
        <v>76</v>
      </c>
      <c r="G30" s="208">
        <f>SUM(H30:I30)</f>
        <v>941</v>
      </c>
      <c r="H30" s="209">
        <v>446</v>
      </c>
      <c r="I30" s="209">
        <v>495</v>
      </c>
    </row>
    <row r="31" spans="1:9" ht="9" customHeight="1">
      <c r="A31" s="199">
        <v>17</v>
      </c>
      <c r="B31" s="208">
        <f t="shared" si="2"/>
        <v>538</v>
      </c>
      <c r="C31" s="209">
        <v>289</v>
      </c>
      <c r="D31" s="209">
        <v>249</v>
      </c>
      <c r="E31" s="205"/>
      <c r="F31" s="210">
        <v>77</v>
      </c>
      <c r="G31" s="208">
        <f>SUM(H31:I31)</f>
        <v>721</v>
      </c>
      <c r="H31" s="209">
        <v>352</v>
      </c>
      <c r="I31" s="209">
        <v>369</v>
      </c>
    </row>
    <row r="32" spans="1:9" ht="9" customHeight="1">
      <c r="A32" s="199">
        <v>18</v>
      </c>
      <c r="B32" s="208">
        <f t="shared" si="2"/>
        <v>501</v>
      </c>
      <c r="C32" s="209">
        <v>253</v>
      </c>
      <c r="D32" s="209">
        <v>248</v>
      </c>
      <c r="E32" s="205"/>
      <c r="F32" s="210">
        <v>78</v>
      </c>
      <c r="G32" s="208">
        <f>SUM(H32:I32)</f>
        <v>388</v>
      </c>
      <c r="H32" s="209">
        <v>168</v>
      </c>
      <c r="I32" s="209">
        <v>220</v>
      </c>
    </row>
    <row r="33" spans="1:9" ht="9" customHeight="1">
      <c r="A33" s="199">
        <v>19</v>
      </c>
      <c r="B33" s="208">
        <f t="shared" si="2"/>
        <v>507</v>
      </c>
      <c r="C33" s="209">
        <v>280</v>
      </c>
      <c r="D33" s="209">
        <v>227</v>
      </c>
      <c r="E33" s="205"/>
      <c r="F33" s="210">
        <v>79</v>
      </c>
      <c r="G33" s="208">
        <f>SUM(H33:I33)</f>
        <v>507</v>
      </c>
      <c r="H33" s="209">
        <v>217</v>
      </c>
      <c r="I33" s="209">
        <v>290</v>
      </c>
    </row>
    <row r="34" spans="1:9" ht="9" customHeight="1">
      <c r="A34" s="199"/>
      <c r="B34" s="207"/>
      <c r="C34" s="205"/>
      <c r="D34" s="205"/>
      <c r="E34" s="205"/>
      <c r="F34" s="210"/>
      <c r="G34" s="207"/>
      <c r="H34" s="205"/>
      <c r="I34" s="205"/>
    </row>
    <row r="35" spans="1:9" ht="9" customHeight="1">
      <c r="A35" s="199" t="s">
        <v>468</v>
      </c>
      <c r="B35" s="207">
        <f>SUM(B36:B40)</f>
        <v>2832</v>
      </c>
      <c r="C35" s="205">
        <f>SUM(C36:C40)</f>
        <v>1575</v>
      </c>
      <c r="D35" s="205">
        <f>SUM(D36:D40)</f>
        <v>1257</v>
      </c>
      <c r="E35" s="205"/>
      <c r="F35" s="210" t="s">
        <v>469</v>
      </c>
      <c r="G35" s="207">
        <f>SUM(G36:G40)</f>
        <v>2862</v>
      </c>
      <c r="H35" s="205">
        <f>SUM(H36:H40)</f>
        <v>1178</v>
      </c>
      <c r="I35" s="205">
        <f>SUM(I36:I40)</f>
        <v>1684</v>
      </c>
    </row>
    <row r="36" spans="1:9" ht="9" customHeight="1">
      <c r="A36" s="199">
        <v>20</v>
      </c>
      <c r="B36" s="208">
        <f>SUM(C36:D36)</f>
        <v>535</v>
      </c>
      <c r="C36" s="209">
        <v>272</v>
      </c>
      <c r="D36" s="209">
        <v>263</v>
      </c>
      <c r="E36" s="205"/>
      <c r="F36" s="210">
        <v>80</v>
      </c>
      <c r="G36" s="208">
        <f>SUM(H36:I36)</f>
        <v>635</v>
      </c>
      <c r="H36" s="209">
        <v>256</v>
      </c>
      <c r="I36" s="209">
        <v>379</v>
      </c>
    </row>
    <row r="37" spans="1:9" ht="9" customHeight="1">
      <c r="A37" s="199">
        <v>21</v>
      </c>
      <c r="B37" s="208">
        <f>SUM(C37:D37)</f>
        <v>524</v>
      </c>
      <c r="C37" s="209">
        <v>275</v>
      </c>
      <c r="D37" s="209">
        <v>249</v>
      </c>
      <c r="E37" s="205"/>
      <c r="F37" s="210">
        <v>81</v>
      </c>
      <c r="G37" s="208">
        <f>SUM(H37:I37)</f>
        <v>577</v>
      </c>
      <c r="H37" s="209">
        <v>227</v>
      </c>
      <c r="I37" s="209">
        <v>350</v>
      </c>
    </row>
    <row r="38" spans="1:9" ht="9" customHeight="1">
      <c r="A38" s="199">
        <v>22</v>
      </c>
      <c r="B38" s="208">
        <f>SUM(C38:D38)</f>
        <v>554</v>
      </c>
      <c r="C38" s="209">
        <v>327</v>
      </c>
      <c r="D38" s="209">
        <v>227</v>
      </c>
      <c r="E38" s="205"/>
      <c r="F38" s="210">
        <v>82</v>
      </c>
      <c r="G38" s="208">
        <f>SUM(H38:I38)</f>
        <v>645</v>
      </c>
      <c r="H38" s="209">
        <v>278</v>
      </c>
      <c r="I38" s="209">
        <v>367</v>
      </c>
    </row>
    <row r="39" spans="1:9" ht="9" customHeight="1">
      <c r="A39" s="199">
        <v>23</v>
      </c>
      <c r="B39" s="208">
        <f>SUM(C39:D39)</f>
        <v>622</v>
      </c>
      <c r="C39" s="209">
        <v>342</v>
      </c>
      <c r="D39" s="209">
        <v>280</v>
      </c>
      <c r="E39" s="205"/>
      <c r="F39" s="210">
        <v>83</v>
      </c>
      <c r="G39" s="208">
        <f>SUM(H39:I39)</f>
        <v>545</v>
      </c>
      <c r="H39" s="209">
        <v>207</v>
      </c>
      <c r="I39" s="209">
        <v>338</v>
      </c>
    </row>
    <row r="40" spans="1:9" ht="9" customHeight="1">
      <c r="A40" s="199">
        <v>24</v>
      </c>
      <c r="B40" s="208">
        <f>SUM(C40:D40)</f>
        <v>597</v>
      </c>
      <c r="C40" s="209">
        <v>359</v>
      </c>
      <c r="D40" s="209">
        <v>238</v>
      </c>
      <c r="E40" s="205"/>
      <c r="F40" s="210">
        <v>84</v>
      </c>
      <c r="G40" s="208">
        <f>SUM(H40:I40)</f>
        <v>460</v>
      </c>
      <c r="H40" s="209">
        <v>210</v>
      </c>
      <c r="I40" s="209">
        <v>250</v>
      </c>
    </row>
    <row r="41" spans="1:9" ht="9" customHeight="1">
      <c r="A41" s="210"/>
      <c r="B41" s="205"/>
      <c r="C41" s="205"/>
      <c r="D41" s="205"/>
      <c r="E41" s="205"/>
      <c r="F41" s="210"/>
      <c r="G41" s="207"/>
      <c r="H41" s="205"/>
      <c r="I41" s="205"/>
    </row>
    <row r="42" spans="1:9" ht="9" customHeight="1">
      <c r="A42" s="210" t="s">
        <v>470</v>
      </c>
      <c r="B42" s="205">
        <f>SUM(B43:B47)</f>
        <v>2947</v>
      </c>
      <c r="C42" s="205">
        <f>SUM(C43:C47)</f>
        <v>1715</v>
      </c>
      <c r="D42" s="205">
        <f>SUM(D43:D47)</f>
        <v>1232</v>
      </c>
      <c r="E42" s="205"/>
      <c r="F42" s="210" t="s">
        <v>471</v>
      </c>
      <c r="G42" s="207">
        <f>SUM(G43:G47)</f>
        <v>1992</v>
      </c>
      <c r="H42" s="205">
        <f>SUM(H43:H47)</f>
        <v>717</v>
      </c>
      <c r="I42" s="205">
        <f>SUM(I43:I47)</f>
        <v>1275</v>
      </c>
    </row>
    <row r="43" spans="1:9" ht="9" customHeight="1">
      <c r="A43" s="210">
        <v>25</v>
      </c>
      <c r="B43" s="209">
        <f>SUM(C43:D43)</f>
        <v>607</v>
      </c>
      <c r="C43" s="209">
        <v>353</v>
      </c>
      <c r="D43" s="209">
        <v>254</v>
      </c>
      <c r="E43" s="205"/>
      <c r="F43" s="210">
        <v>85</v>
      </c>
      <c r="G43" s="208">
        <f>SUM(H43:I43)</f>
        <v>387</v>
      </c>
      <c r="H43" s="209">
        <v>143</v>
      </c>
      <c r="I43" s="209">
        <v>244</v>
      </c>
    </row>
    <row r="44" spans="1:9" ht="9" customHeight="1">
      <c r="A44" s="210">
        <v>26</v>
      </c>
      <c r="B44" s="209">
        <f>SUM(C44:D44)</f>
        <v>614</v>
      </c>
      <c r="C44" s="209">
        <v>350</v>
      </c>
      <c r="D44" s="209">
        <v>264</v>
      </c>
      <c r="E44" s="205"/>
      <c r="F44" s="210">
        <v>86</v>
      </c>
      <c r="G44" s="208">
        <f>SUM(H44:I44)</f>
        <v>486</v>
      </c>
      <c r="H44" s="209">
        <v>188</v>
      </c>
      <c r="I44" s="209">
        <v>298</v>
      </c>
    </row>
    <row r="45" spans="1:9" ht="9" customHeight="1">
      <c r="A45" s="210">
        <v>27</v>
      </c>
      <c r="B45" s="209">
        <f>SUM(C45:D45)</f>
        <v>581</v>
      </c>
      <c r="C45" s="209">
        <v>343</v>
      </c>
      <c r="D45" s="209">
        <v>238</v>
      </c>
      <c r="E45" s="205"/>
      <c r="F45" s="210">
        <v>87</v>
      </c>
      <c r="G45" s="208">
        <f>SUM(H45:I45)</f>
        <v>426</v>
      </c>
      <c r="H45" s="209">
        <v>149</v>
      </c>
      <c r="I45" s="209">
        <v>277</v>
      </c>
    </row>
    <row r="46" spans="1:9" ht="9" customHeight="1">
      <c r="A46" s="210">
        <v>28</v>
      </c>
      <c r="B46" s="209">
        <f>SUM(C46:D46)</f>
        <v>597</v>
      </c>
      <c r="C46" s="209">
        <v>340</v>
      </c>
      <c r="D46" s="209">
        <v>257</v>
      </c>
      <c r="E46" s="205"/>
      <c r="F46" s="210">
        <v>88</v>
      </c>
      <c r="G46" s="208">
        <f>SUM(H46:I46)</f>
        <v>347</v>
      </c>
      <c r="H46" s="209">
        <v>117</v>
      </c>
      <c r="I46" s="209">
        <v>230</v>
      </c>
    </row>
    <row r="47" spans="1:9" ht="9" customHeight="1">
      <c r="A47" s="210">
        <v>29</v>
      </c>
      <c r="B47" s="209">
        <f>SUM(C47:D47)</f>
        <v>548</v>
      </c>
      <c r="C47" s="209">
        <v>329</v>
      </c>
      <c r="D47" s="209">
        <v>219</v>
      </c>
      <c r="E47" s="205"/>
      <c r="F47" s="210">
        <v>89</v>
      </c>
      <c r="G47" s="208">
        <f>SUM(H47:I47)</f>
        <v>346</v>
      </c>
      <c r="H47" s="209">
        <v>120</v>
      </c>
      <c r="I47" s="209">
        <v>226</v>
      </c>
    </row>
    <row r="48" spans="1:9" ht="9" customHeight="1">
      <c r="A48" s="210"/>
      <c r="B48" s="205"/>
      <c r="C48" s="205"/>
      <c r="D48" s="205"/>
      <c r="E48" s="205"/>
      <c r="F48" s="210"/>
      <c r="G48" s="207"/>
      <c r="H48" s="205"/>
      <c r="I48" s="205"/>
    </row>
    <row r="49" spans="1:9" ht="9" customHeight="1">
      <c r="A49" s="210" t="s">
        <v>472</v>
      </c>
      <c r="B49" s="205">
        <f>SUM(B50:B54)</f>
        <v>2806</v>
      </c>
      <c r="C49" s="205">
        <f>SUM(C50:C54)</f>
        <v>1562</v>
      </c>
      <c r="D49" s="205">
        <f>SUM(D50:D54)</f>
        <v>1244</v>
      </c>
      <c r="E49" s="205"/>
      <c r="F49" s="210" t="s">
        <v>473</v>
      </c>
      <c r="G49" s="207">
        <f>SUM(G50:G54)</f>
        <v>1119</v>
      </c>
      <c r="H49" s="205">
        <f>SUM(H50:H54)</f>
        <v>296</v>
      </c>
      <c r="I49" s="205">
        <f>SUM(I50:I54)</f>
        <v>823</v>
      </c>
    </row>
    <row r="50" spans="1:9" ht="9" customHeight="1">
      <c r="A50" s="199">
        <v>30</v>
      </c>
      <c r="B50" s="208">
        <f>SUM(C50:D50)</f>
        <v>529</v>
      </c>
      <c r="C50" s="209">
        <v>319</v>
      </c>
      <c r="D50" s="209">
        <v>210</v>
      </c>
      <c r="E50" s="205"/>
      <c r="F50" s="210">
        <v>90</v>
      </c>
      <c r="G50" s="208">
        <f>SUM(H50:I50)</f>
        <v>304</v>
      </c>
      <c r="H50" s="209">
        <v>90</v>
      </c>
      <c r="I50" s="209">
        <v>214</v>
      </c>
    </row>
    <row r="51" spans="1:9" ht="9" customHeight="1">
      <c r="A51" s="199">
        <v>31</v>
      </c>
      <c r="B51" s="208">
        <f>SUM(C51:D51)</f>
        <v>507</v>
      </c>
      <c r="C51" s="209">
        <v>307</v>
      </c>
      <c r="D51" s="209">
        <v>200</v>
      </c>
      <c r="E51" s="205"/>
      <c r="F51" s="210">
        <v>91</v>
      </c>
      <c r="G51" s="208">
        <f>SUM(H51:I51)</f>
        <v>259</v>
      </c>
      <c r="H51" s="209">
        <v>67</v>
      </c>
      <c r="I51" s="209">
        <v>192</v>
      </c>
    </row>
    <row r="52" spans="1:9" ht="9" customHeight="1">
      <c r="A52" s="199">
        <v>32</v>
      </c>
      <c r="B52" s="208">
        <f>SUM(C52:D52)</f>
        <v>569</v>
      </c>
      <c r="C52" s="209">
        <v>286</v>
      </c>
      <c r="D52" s="209">
        <v>283</v>
      </c>
      <c r="E52" s="205"/>
      <c r="F52" s="210">
        <v>92</v>
      </c>
      <c r="G52" s="208">
        <f>SUM(H52:I52)</f>
        <v>232</v>
      </c>
      <c r="H52" s="209">
        <v>55</v>
      </c>
      <c r="I52" s="209">
        <v>177</v>
      </c>
    </row>
    <row r="53" spans="1:9" ht="9" customHeight="1">
      <c r="A53" s="199">
        <v>33</v>
      </c>
      <c r="B53" s="208">
        <f>SUM(C53:D53)</f>
        <v>601</v>
      </c>
      <c r="C53" s="209">
        <v>334</v>
      </c>
      <c r="D53" s="209">
        <v>267</v>
      </c>
      <c r="E53" s="205"/>
      <c r="F53" s="210">
        <v>93</v>
      </c>
      <c r="G53" s="208">
        <f>SUM(H53:I53)</f>
        <v>182</v>
      </c>
      <c r="H53" s="209">
        <v>49</v>
      </c>
      <c r="I53" s="209">
        <v>133</v>
      </c>
    </row>
    <row r="54" spans="1:9" ht="9" customHeight="1">
      <c r="A54" s="199">
        <v>34</v>
      </c>
      <c r="B54" s="208">
        <f>SUM(C54:D54)</f>
        <v>600</v>
      </c>
      <c r="C54" s="209">
        <v>316</v>
      </c>
      <c r="D54" s="209">
        <v>284</v>
      </c>
      <c r="E54" s="205"/>
      <c r="F54" s="210">
        <v>94</v>
      </c>
      <c r="G54" s="208">
        <f>SUM(H54:I54)</f>
        <v>142</v>
      </c>
      <c r="H54" s="209">
        <v>35</v>
      </c>
      <c r="I54" s="209">
        <v>107</v>
      </c>
    </row>
    <row r="55" spans="1:9" ht="9" customHeight="1">
      <c r="A55" s="199"/>
      <c r="B55" s="207"/>
      <c r="C55" s="205"/>
      <c r="D55" s="205"/>
      <c r="E55" s="205"/>
      <c r="F55" s="210"/>
      <c r="G55" s="207"/>
      <c r="H55" s="205"/>
      <c r="I55" s="205"/>
    </row>
    <row r="56" spans="1:9" ht="9" customHeight="1">
      <c r="A56" s="199" t="s">
        <v>474</v>
      </c>
      <c r="B56" s="207">
        <f>SUM(B57:B61)</f>
        <v>3074</v>
      </c>
      <c r="C56" s="205">
        <f>SUM(C57:C61)</f>
        <v>1674</v>
      </c>
      <c r="D56" s="205">
        <f>SUM(D57:D61)</f>
        <v>1400</v>
      </c>
      <c r="E56" s="205"/>
      <c r="F56" s="210" t="s">
        <v>475</v>
      </c>
      <c r="G56" s="207">
        <f>SUM(G57:G61)</f>
        <v>363</v>
      </c>
      <c r="H56" s="205">
        <f>SUM(H57:H61)</f>
        <v>68</v>
      </c>
      <c r="I56" s="205">
        <f>SUM(I57:I61)</f>
        <v>295</v>
      </c>
    </row>
    <row r="57" spans="1:9" ht="9" customHeight="1">
      <c r="A57" s="199">
        <v>35</v>
      </c>
      <c r="B57" s="208">
        <f t="shared" ref="B57:B62" si="3">SUM(C57:D57)</f>
        <v>591</v>
      </c>
      <c r="C57" s="209">
        <v>322</v>
      </c>
      <c r="D57" s="209">
        <v>269</v>
      </c>
      <c r="E57" s="205"/>
      <c r="F57" s="210">
        <v>95</v>
      </c>
      <c r="G57" s="208">
        <f>SUM(H57:I57)</f>
        <v>112</v>
      </c>
      <c r="H57" s="209">
        <v>23</v>
      </c>
      <c r="I57" s="209">
        <v>89</v>
      </c>
    </row>
    <row r="58" spans="1:9" ht="9" customHeight="1">
      <c r="A58" s="199">
        <v>36</v>
      </c>
      <c r="B58" s="208">
        <f t="shared" si="3"/>
        <v>620</v>
      </c>
      <c r="C58" s="209">
        <v>350</v>
      </c>
      <c r="D58" s="209">
        <v>270</v>
      </c>
      <c r="E58" s="205"/>
      <c r="F58" s="210">
        <v>96</v>
      </c>
      <c r="G58" s="208">
        <f>SUM(H58:I58)</f>
        <v>89</v>
      </c>
      <c r="H58" s="209">
        <v>11</v>
      </c>
      <c r="I58" s="209">
        <v>78</v>
      </c>
    </row>
    <row r="59" spans="1:9" ht="9" customHeight="1">
      <c r="A59" s="199">
        <v>37</v>
      </c>
      <c r="B59" s="208">
        <f t="shared" si="3"/>
        <v>594</v>
      </c>
      <c r="C59" s="209">
        <v>326</v>
      </c>
      <c r="D59" s="209">
        <v>268</v>
      </c>
      <c r="E59" s="205"/>
      <c r="F59" s="210">
        <v>97</v>
      </c>
      <c r="G59" s="208">
        <f>SUM(H59:I59)</f>
        <v>72</v>
      </c>
      <c r="H59" s="209">
        <v>21</v>
      </c>
      <c r="I59" s="209">
        <v>51</v>
      </c>
    </row>
    <row r="60" spans="1:9" ht="9" customHeight="1">
      <c r="A60" s="199">
        <v>38</v>
      </c>
      <c r="B60" s="208">
        <f t="shared" si="3"/>
        <v>633</v>
      </c>
      <c r="C60" s="209">
        <v>335</v>
      </c>
      <c r="D60" s="209">
        <v>298</v>
      </c>
      <c r="E60" s="205"/>
      <c r="F60" s="210">
        <v>98</v>
      </c>
      <c r="G60" s="208">
        <f>SUM(H60:I60)</f>
        <v>54</v>
      </c>
      <c r="H60" s="209">
        <v>7</v>
      </c>
      <c r="I60" s="209">
        <v>47</v>
      </c>
    </row>
    <row r="61" spans="1:9" ht="9" customHeight="1">
      <c r="A61" s="199">
        <v>39</v>
      </c>
      <c r="B61" s="208">
        <f t="shared" si="3"/>
        <v>636</v>
      </c>
      <c r="C61" s="209">
        <v>341</v>
      </c>
      <c r="D61" s="209">
        <v>295</v>
      </c>
      <c r="E61" s="205"/>
      <c r="F61" s="210">
        <v>99</v>
      </c>
      <c r="G61" s="208">
        <f>SUM(H61:I61)</f>
        <v>36</v>
      </c>
      <c r="H61" s="209">
        <v>6</v>
      </c>
      <c r="I61" s="209">
        <v>30</v>
      </c>
    </row>
    <row r="62" spans="1:9" ht="9" customHeight="1">
      <c r="A62" s="199"/>
      <c r="B62" s="208">
        <f t="shared" si="3"/>
        <v>0</v>
      </c>
      <c r="C62" s="205"/>
      <c r="D62" s="205"/>
      <c r="E62" s="205"/>
      <c r="F62" s="210"/>
      <c r="G62" s="207"/>
      <c r="H62" s="205"/>
      <c r="I62" s="205"/>
    </row>
    <row r="63" spans="1:9" ht="9" customHeight="1">
      <c r="A63" s="199" t="s">
        <v>476</v>
      </c>
      <c r="B63" s="207">
        <f>SUM(B64:B68)</f>
        <v>3221</v>
      </c>
      <c r="C63" s="205">
        <f>SUM(C64:C68)</f>
        <v>1698</v>
      </c>
      <c r="D63" s="205">
        <f>SUM(D64:D68)</f>
        <v>1523</v>
      </c>
      <c r="E63" s="205"/>
      <c r="F63" s="210" t="s">
        <v>477</v>
      </c>
      <c r="G63" s="233">
        <f>SUM(G64:G68)</f>
        <v>55</v>
      </c>
      <c r="H63" s="214">
        <f>SUM(H64:H68)</f>
        <v>7</v>
      </c>
      <c r="I63" s="214">
        <f>SUM(I64:I68)</f>
        <v>48</v>
      </c>
    </row>
    <row r="64" spans="1:9" ht="9" customHeight="1">
      <c r="A64" s="199">
        <v>40</v>
      </c>
      <c r="B64" s="208">
        <f>SUM(C64:D64)</f>
        <v>627</v>
      </c>
      <c r="C64" s="209">
        <v>333</v>
      </c>
      <c r="D64" s="209">
        <v>294</v>
      </c>
      <c r="E64" s="205"/>
      <c r="F64" s="210">
        <v>100</v>
      </c>
      <c r="G64" s="213">
        <f>SUM(H64:I64)</f>
        <v>25</v>
      </c>
      <c r="H64" s="211">
        <v>4</v>
      </c>
      <c r="I64" s="211">
        <v>21</v>
      </c>
    </row>
    <row r="65" spans="1:12" ht="9" customHeight="1">
      <c r="A65" s="199">
        <v>41</v>
      </c>
      <c r="B65" s="208">
        <f>SUM(C65:D65)</f>
        <v>641</v>
      </c>
      <c r="C65" s="209">
        <v>334</v>
      </c>
      <c r="D65" s="209">
        <v>307</v>
      </c>
      <c r="E65" s="205"/>
      <c r="F65" s="210">
        <v>101</v>
      </c>
      <c r="G65" s="213">
        <f>SUM(H65:I65)</f>
        <v>12</v>
      </c>
      <c r="H65" s="211">
        <v>2</v>
      </c>
      <c r="I65" s="211">
        <v>10</v>
      </c>
    </row>
    <row r="66" spans="1:12" ht="9" customHeight="1">
      <c r="A66" s="199">
        <v>42</v>
      </c>
      <c r="B66" s="208">
        <f>SUM(C66:D66)</f>
        <v>603</v>
      </c>
      <c r="C66" s="209">
        <v>325</v>
      </c>
      <c r="D66" s="209">
        <v>278</v>
      </c>
      <c r="E66" s="205"/>
      <c r="F66" s="210">
        <v>102</v>
      </c>
      <c r="G66" s="213">
        <f>SUM(H66:I66)</f>
        <v>9</v>
      </c>
      <c r="H66" s="215">
        <v>1</v>
      </c>
      <c r="I66" s="211">
        <v>8</v>
      </c>
    </row>
    <row r="67" spans="1:12" ht="9" customHeight="1">
      <c r="A67" s="199">
        <v>43</v>
      </c>
      <c r="B67" s="208">
        <f>SUM(C67:D67)</f>
        <v>661</v>
      </c>
      <c r="C67" s="209">
        <v>347</v>
      </c>
      <c r="D67" s="209">
        <v>314</v>
      </c>
      <c r="E67" s="205"/>
      <c r="F67" s="210">
        <v>103</v>
      </c>
      <c r="G67" s="213">
        <f>SUM(H67:I67)</f>
        <v>7</v>
      </c>
      <c r="H67" s="215">
        <v>0</v>
      </c>
      <c r="I67" s="211">
        <v>7</v>
      </c>
      <c r="L67" s="234"/>
    </row>
    <row r="68" spans="1:12" ht="9" customHeight="1">
      <c r="A68" s="199">
        <v>44</v>
      </c>
      <c r="B68" s="208">
        <f>SUM(C68:D68)</f>
        <v>689</v>
      </c>
      <c r="C68" s="209">
        <v>359</v>
      </c>
      <c r="D68" s="209">
        <v>330</v>
      </c>
      <c r="E68" s="205"/>
      <c r="F68" s="210">
        <v>104</v>
      </c>
      <c r="G68" s="213">
        <f>SUM(H68:I68)</f>
        <v>2</v>
      </c>
      <c r="H68" s="215">
        <v>0</v>
      </c>
      <c r="I68" s="211">
        <v>2</v>
      </c>
    </row>
    <row r="69" spans="1:12" ht="9" customHeight="1">
      <c r="A69" s="199"/>
      <c r="B69" s="207"/>
      <c r="C69" s="205"/>
      <c r="D69" s="205"/>
      <c r="E69" s="205"/>
      <c r="F69" s="210"/>
      <c r="G69" s="214"/>
      <c r="H69" s="215"/>
      <c r="I69" s="214"/>
    </row>
    <row r="70" spans="1:12" ht="9" customHeight="1">
      <c r="A70" s="199" t="s">
        <v>478</v>
      </c>
      <c r="B70" s="207">
        <f>SUM(B71:B75)</f>
        <v>3861</v>
      </c>
      <c r="C70" s="205">
        <f>SUM(C71:C75)</f>
        <v>2022</v>
      </c>
      <c r="D70" s="205">
        <f>SUM(D71:D75)</f>
        <v>1839</v>
      </c>
      <c r="E70" s="205"/>
      <c r="F70" s="210" t="s">
        <v>479</v>
      </c>
      <c r="G70" s="214">
        <f>SUM(G71:G75)</f>
        <v>7</v>
      </c>
      <c r="H70" s="215">
        <f>SUM(H71:H75)</f>
        <v>1</v>
      </c>
      <c r="I70" s="215">
        <f>SUM(I71:I75)</f>
        <v>6</v>
      </c>
    </row>
    <row r="71" spans="1:12" ht="9" customHeight="1">
      <c r="A71" s="199">
        <v>45</v>
      </c>
      <c r="B71" s="208">
        <f>SUM(C71:D71)</f>
        <v>750</v>
      </c>
      <c r="C71" s="209">
        <v>359</v>
      </c>
      <c r="D71" s="209">
        <v>391</v>
      </c>
      <c r="E71" s="205"/>
      <c r="F71" s="210">
        <v>105</v>
      </c>
      <c r="G71" s="215">
        <f>SUM(H71:I71)</f>
        <v>4</v>
      </c>
      <c r="H71" s="215">
        <v>1</v>
      </c>
      <c r="I71" s="215">
        <v>3</v>
      </c>
    </row>
    <row r="72" spans="1:12" ht="9" customHeight="1">
      <c r="A72" s="199">
        <v>46</v>
      </c>
      <c r="B72" s="208">
        <f>SUM(C72:D72)</f>
        <v>742</v>
      </c>
      <c r="C72" s="209">
        <v>388</v>
      </c>
      <c r="D72" s="209">
        <v>354</v>
      </c>
      <c r="E72" s="205"/>
      <c r="F72" s="210">
        <v>106</v>
      </c>
      <c r="G72" s="215">
        <f t="shared" ref="G72:G75" si="4">SUM(H72:I72)</f>
        <v>1</v>
      </c>
      <c r="H72" s="215">
        <v>0</v>
      </c>
      <c r="I72" s="215">
        <v>1</v>
      </c>
    </row>
    <row r="73" spans="1:12" ht="9" customHeight="1">
      <c r="A73" s="199">
        <v>47</v>
      </c>
      <c r="B73" s="208">
        <f>SUM(C73:D73)</f>
        <v>754</v>
      </c>
      <c r="C73" s="209">
        <v>422</v>
      </c>
      <c r="D73" s="209">
        <v>332</v>
      </c>
      <c r="E73" s="205"/>
      <c r="F73" s="210">
        <v>107</v>
      </c>
      <c r="G73" s="215">
        <f t="shared" si="4"/>
        <v>0</v>
      </c>
      <c r="H73" s="215">
        <v>0</v>
      </c>
      <c r="I73" s="215">
        <v>0</v>
      </c>
    </row>
    <row r="74" spans="1:12" ht="9" customHeight="1">
      <c r="A74" s="199">
        <v>48</v>
      </c>
      <c r="B74" s="208">
        <f>SUM(C74:D74)</f>
        <v>768</v>
      </c>
      <c r="C74" s="209">
        <v>395</v>
      </c>
      <c r="D74" s="209">
        <v>373</v>
      </c>
      <c r="E74" s="205"/>
      <c r="F74" s="210">
        <v>108</v>
      </c>
      <c r="G74" s="215">
        <f t="shared" si="4"/>
        <v>1</v>
      </c>
      <c r="H74" s="215">
        <v>0</v>
      </c>
      <c r="I74" s="215">
        <v>1</v>
      </c>
    </row>
    <row r="75" spans="1:12" ht="9" customHeight="1">
      <c r="A75" s="199">
        <v>49</v>
      </c>
      <c r="B75" s="208">
        <f>SUM(C75:D75)</f>
        <v>847</v>
      </c>
      <c r="C75" s="209">
        <v>458</v>
      </c>
      <c r="D75" s="209">
        <v>389</v>
      </c>
      <c r="E75" s="205"/>
      <c r="F75" s="210">
        <v>109</v>
      </c>
      <c r="G75" s="215">
        <f t="shared" si="4"/>
        <v>1</v>
      </c>
      <c r="H75" s="215">
        <v>0</v>
      </c>
      <c r="I75" s="215">
        <v>1</v>
      </c>
    </row>
    <row r="76" spans="1:12" ht="9" customHeight="1">
      <c r="A76" s="199"/>
      <c r="B76" s="207"/>
      <c r="C76" s="205"/>
      <c r="D76" s="205"/>
      <c r="E76" s="205"/>
      <c r="F76" s="210"/>
      <c r="G76" s="205"/>
      <c r="H76" s="235"/>
      <c r="I76" s="205"/>
    </row>
    <row r="77" spans="1:12" ht="9" customHeight="1">
      <c r="A77" s="199" t="s">
        <v>480</v>
      </c>
      <c r="B77" s="207">
        <f>SUM(B78:B82)</f>
        <v>3898</v>
      </c>
      <c r="C77" s="205">
        <f>SUM(C78:C82)</f>
        <v>2029</v>
      </c>
      <c r="D77" s="205">
        <f>SUM(D78:D82)</f>
        <v>1869</v>
      </c>
      <c r="E77" s="205"/>
      <c r="F77" s="216"/>
      <c r="G77" s="205"/>
      <c r="H77" s="205"/>
      <c r="I77" s="205"/>
    </row>
    <row r="78" spans="1:12" ht="9" customHeight="1">
      <c r="A78" s="199">
        <v>50</v>
      </c>
      <c r="B78" s="208">
        <f>SUM(C78:D78)</f>
        <v>831</v>
      </c>
      <c r="C78" s="209">
        <v>432</v>
      </c>
      <c r="D78" s="209">
        <v>399</v>
      </c>
      <c r="E78" s="205"/>
      <c r="F78" s="217" t="s">
        <v>458</v>
      </c>
      <c r="G78" s="218"/>
      <c r="H78" s="218"/>
      <c r="I78" s="218"/>
    </row>
    <row r="79" spans="1:12" ht="9" customHeight="1">
      <c r="A79" s="199">
        <v>51</v>
      </c>
      <c r="B79" s="208">
        <f>SUM(C79:D79)</f>
        <v>862</v>
      </c>
      <c r="C79" s="209">
        <v>463</v>
      </c>
      <c r="D79" s="209">
        <v>399</v>
      </c>
      <c r="E79" s="205"/>
      <c r="F79" s="210" t="s">
        <v>481</v>
      </c>
      <c r="G79" s="205">
        <f>SUM(B7+B14+B21)</f>
        <v>5887</v>
      </c>
      <c r="H79" s="205">
        <f>SUM(C7+C14+C21)</f>
        <v>2996</v>
      </c>
      <c r="I79" s="205">
        <f>SUM(D7+D14+D21)</f>
        <v>2891</v>
      </c>
    </row>
    <row r="80" spans="1:12" ht="9" customHeight="1">
      <c r="A80" s="199">
        <v>52</v>
      </c>
      <c r="B80" s="208">
        <f>SUM(C80:D80)</f>
        <v>776</v>
      </c>
      <c r="C80" s="209">
        <v>397</v>
      </c>
      <c r="D80" s="209">
        <v>379</v>
      </c>
      <c r="E80" s="205"/>
      <c r="F80" s="210" t="s">
        <v>482</v>
      </c>
      <c r="G80" s="221">
        <f>G79/B5</f>
        <v>0.10775341362521507</v>
      </c>
      <c r="H80" s="221">
        <f>H79/C5</f>
        <v>0.1104190469170383</v>
      </c>
      <c r="I80" s="221">
        <f>I79/D5</f>
        <v>0.10512345005636159</v>
      </c>
    </row>
    <row r="81" spans="1:9" ht="9" customHeight="1">
      <c r="A81" s="199">
        <v>53</v>
      </c>
      <c r="B81" s="208">
        <f>SUM(C81:D81)</f>
        <v>737</v>
      </c>
      <c r="C81" s="209">
        <v>373</v>
      </c>
      <c r="D81" s="209">
        <v>364</v>
      </c>
      <c r="E81" s="205"/>
      <c r="F81" s="210"/>
      <c r="G81" s="205"/>
      <c r="H81" s="205"/>
      <c r="I81" s="205"/>
    </row>
    <row r="82" spans="1:9" ht="9" customHeight="1">
      <c r="A82" s="199">
        <v>54</v>
      </c>
      <c r="B82" s="208">
        <f>SUM(C82:D82)</f>
        <v>692</v>
      </c>
      <c r="C82" s="209">
        <v>364</v>
      </c>
      <c r="D82" s="209">
        <v>328</v>
      </c>
      <c r="E82" s="205"/>
      <c r="F82" s="217" t="s">
        <v>458</v>
      </c>
      <c r="G82" s="218"/>
      <c r="H82" s="218"/>
      <c r="I82" s="218"/>
    </row>
    <row r="83" spans="1:9" ht="9" customHeight="1">
      <c r="A83" s="199"/>
      <c r="B83" s="207"/>
      <c r="C83" s="205"/>
      <c r="D83" s="205"/>
      <c r="E83" s="205"/>
      <c r="F83" s="210" t="s">
        <v>481</v>
      </c>
      <c r="G83" s="205">
        <f>SUM(B28+B35+B42+B49+B56+B63+B70+B77+B84+G7)</f>
        <v>31772</v>
      </c>
      <c r="H83" s="205">
        <f>SUM(C28+C35+C42+C49+C56+C63+C70+C77+C84+H7)</f>
        <v>16874</v>
      </c>
      <c r="I83" s="205">
        <f>SUM(D28+D35+D42+D49+D56+D63+D70+D77+D84+I7)</f>
        <v>14898</v>
      </c>
    </row>
    <row r="84" spans="1:9" ht="9" customHeight="1">
      <c r="A84" s="199" t="s">
        <v>483</v>
      </c>
      <c r="B84" s="207">
        <f>SUM(B85:B89)</f>
        <v>3364</v>
      </c>
      <c r="C84" s="205">
        <f>SUM(C85:C89)</f>
        <v>1719</v>
      </c>
      <c r="D84" s="205">
        <f>SUM(D85:D89)</f>
        <v>1645</v>
      </c>
      <c r="E84" s="205"/>
      <c r="F84" s="210" t="s">
        <v>484</v>
      </c>
      <c r="G84" s="221">
        <f>G83/B5</f>
        <v>0.58154262913204235</v>
      </c>
      <c r="H84" s="221">
        <f>H83/C5</f>
        <v>0.6218995319352818</v>
      </c>
      <c r="I84" s="221">
        <f>I83/D5</f>
        <v>0.54172575542707535</v>
      </c>
    </row>
    <row r="85" spans="1:9" ht="9" customHeight="1">
      <c r="A85" s="199">
        <v>55</v>
      </c>
      <c r="B85" s="208">
        <f>SUM(C85:D85)</f>
        <v>731</v>
      </c>
      <c r="C85" s="209">
        <v>381</v>
      </c>
      <c r="D85" s="209">
        <v>350</v>
      </c>
      <c r="E85" s="205"/>
      <c r="F85" s="223"/>
      <c r="G85" s="224"/>
      <c r="H85" s="224"/>
      <c r="I85" s="224"/>
    </row>
    <row r="86" spans="1:9" ht="9" customHeight="1">
      <c r="A86" s="199">
        <v>56</v>
      </c>
      <c r="B86" s="208">
        <f>SUM(C86:D86)</f>
        <v>761</v>
      </c>
      <c r="C86" s="209">
        <v>390</v>
      </c>
      <c r="D86" s="209">
        <v>371</v>
      </c>
      <c r="E86" s="205"/>
      <c r="F86" s="210" t="s">
        <v>458</v>
      </c>
      <c r="G86" s="205"/>
      <c r="H86" s="205"/>
      <c r="I86" s="205"/>
    </row>
    <row r="87" spans="1:9" ht="9" customHeight="1">
      <c r="A87" s="199">
        <v>57</v>
      </c>
      <c r="B87" s="208">
        <f>SUM(C87:D87)</f>
        <v>601</v>
      </c>
      <c r="C87" s="209">
        <v>319</v>
      </c>
      <c r="D87" s="209">
        <v>282</v>
      </c>
      <c r="E87" s="205"/>
      <c r="F87" s="210" t="s">
        <v>481</v>
      </c>
      <c r="G87" s="205">
        <f>SUM(G14+G21+G28+G35+G42+G49+G56+G63+G70)</f>
        <v>16975</v>
      </c>
      <c r="H87" s="205">
        <f>SUM(H14+H21+H28+H35+H42+H49+H56+H63+H70)</f>
        <v>7263</v>
      </c>
      <c r="I87" s="205">
        <f>SUM(I14+I21+I28+I35+I42+I49+I56+I63+I70)</f>
        <v>9712</v>
      </c>
    </row>
    <row r="88" spans="1:9" ht="9" customHeight="1">
      <c r="A88" s="199">
        <v>58</v>
      </c>
      <c r="B88" s="208">
        <f>SUM(C88:D88)</f>
        <v>620</v>
      </c>
      <c r="C88" s="209">
        <v>309</v>
      </c>
      <c r="D88" s="209">
        <v>311</v>
      </c>
      <c r="E88" s="205"/>
      <c r="F88" s="210" t="s">
        <v>485</v>
      </c>
      <c r="G88" s="221">
        <f>G87/B5</f>
        <v>0.31070395724274263</v>
      </c>
      <c r="H88" s="221">
        <f>H87/C5</f>
        <v>0.26768142114767995</v>
      </c>
      <c r="I88" s="221">
        <f>I87/D5</f>
        <v>0.35315079451656306</v>
      </c>
    </row>
    <row r="89" spans="1:9" ht="9" customHeight="1">
      <c r="A89" s="226">
        <v>59</v>
      </c>
      <c r="B89" s="227">
        <f>SUM(C89:D89)</f>
        <v>651</v>
      </c>
      <c r="C89" s="228">
        <v>320</v>
      </c>
      <c r="D89" s="228">
        <v>331</v>
      </c>
      <c r="E89" s="205"/>
      <c r="F89" s="229"/>
      <c r="G89" s="230"/>
      <c r="H89" s="230"/>
      <c r="I89" s="230"/>
    </row>
    <row r="90" spans="1:9" ht="11.25" customHeight="1"/>
    <row r="92" spans="1:9">
      <c r="G92" s="189">
        <f>+G79+G83+G87</f>
        <v>54634</v>
      </c>
      <c r="H92" s="189">
        <f>+H79+H83+H87</f>
        <v>27133</v>
      </c>
      <c r="I92" s="189">
        <f>+I79+I83+I87</f>
        <v>27501</v>
      </c>
    </row>
  </sheetData>
  <mergeCells count="1">
    <mergeCell ref="H2:I3"/>
  </mergeCells>
  <phoneticPr fontId="3"/>
  <conditionalFormatting sqref="C8:D12">
    <cfRule type="containsBlanks" dxfId="207" priority="8" stopIfTrue="1">
      <formula>LEN(TRIM(C8))=0</formula>
    </cfRule>
  </conditionalFormatting>
  <conditionalFormatting sqref="C15:D19">
    <cfRule type="containsBlanks" dxfId="206" priority="7" stopIfTrue="1">
      <formula>LEN(TRIM(C15))=0</formula>
    </cfRule>
  </conditionalFormatting>
  <conditionalFormatting sqref="C22:D26 C29:D33 C36:D40 C43:D47">
    <cfRule type="containsBlanks" dxfId="205" priority="6" stopIfTrue="1">
      <formula>LEN(TRIM(C22))=0</formula>
    </cfRule>
  </conditionalFormatting>
  <conditionalFormatting sqref="C71:D75 C64:D68 C57:D61 C50:D54">
    <cfRule type="containsBlanks" dxfId="204" priority="5" stopIfTrue="1">
      <formula>LEN(TRIM(C50))=0</formula>
    </cfRule>
  </conditionalFormatting>
  <conditionalFormatting sqref="C78:D82 C85:D89">
    <cfRule type="containsBlanks" dxfId="203" priority="4" stopIfTrue="1">
      <formula>LEN(TRIM(C78))=0</formula>
    </cfRule>
  </conditionalFormatting>
  <conditionalFormatting sqref="H8:I12 H15:I19 H22:I26 H29:I33 H36:I40">
    <cfRule type="containsBlanks" dxfId="202" priority="3" stopIfTrue="1">
      <formula>LEN(TRIM(H8))=0</formula>
    </cfRule>
  </conditionalFormatting>
  <conditionalFormatting sqref="H43:I47">
    <cfRule type="containsBlanks" dxfId="201" priority="2">
      <formula>LEN(TRIM(H43))=0</formula>
    </cfRule>
  </conditionalFormatting>
  <conditionalFormatting sqref="H50:I54 H57:I61 H64:I68 H71:I75">
    <cfRule type="containsBlanks" dxfId="200" priority="1">
      <formula>LEN(TRIM(H50))=0</formula>
    </cfRule>
  </conditionalFormatting>
  <printOptions horizontalCentered="1"/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7FD7-4D0C-48CC-9D66-8EB0390E4BD8}">
  <dimension ref="A1:I92"/>
  <sheetViews>
    <sheetView showGridLines="0" view="pageBreakPreview" zoomScaleNormal="130" zoomScaleSheetLayoutView="100" workbookViewId="0">
      <pane ySplit="4" topLeftCell="A5" activePane="bottomLeft" state="frozen"/>
      <selection activeCell="Q1" sqref="Q1"/>
      <selection pane="bottomLeft"/>
    </sheetView>
  </sheetViews>
  <sheetFormatPr defaultColWidth="8.75" defaultRowHeight="10.5"/>
  <cols>
    <col min="1" max="1" width="11.875" style="189" customWidth="1"/>
    <col min="2" max="4" width="8.75" style="189" customWidth="1"/>
    <col min="5" max="5" width="5" style="189" customWidth="1"/>
    <col min="6" max="6" width="11.875" style="189" customWidth="1"/>
    <col min="7" max="16384" width="8.75" style="189"/>
  </cols>
  <sheetData>
    <row r="1" spans="1:9" ht="37.5" customHeight="1">
      <c r="A1" s="161"/>
      <c r="I1" s="188" t="s">
        <v>488</v>
      </c>
    </row>
    <row r="2" spans="1:9" ht="18.75" customHeight="1">
      <c r="A2" s="190" t="s">
        <v>300</v>
      </c>
      <c r="B2" s="191"/>
      <c r="C2" s="191"/>
      <c r="H2" s="192">
        <v>45412</v>
      </c>
      <c r="I2" s="193"/>
    </row>
    <row r="3" spans="1:9" ht="11.25" customHeight="1">
      <c r="A3" s="190"/>
      <c r="B3" s="191"/>
      <c r="C3" s="191"/>
      <c r="H3" s="196"/>
      <c r="I3" s="196"/>
    </row>
    <row r="4" spans="1:9" ht="13.5" customHeight="1">
      <c r="A4" s="197" t="s">
        <v>458</v>
      </c>
      <c r="B4" s="198" t="s">
        <v>459</v>
      </c>
      <c r="C4" s="198" t="s">
        <v>32</v>
      </c>
      <c r="D4" s="197" t="s">
        <v>33</v>
      </c>
      <c r="E4" s="199"/>
      <c r="F4" s="200" t="s">
        <v>458</v>
      </c>
      <c r="G4" s="200" t="s">
        <v>459</v>
      </c>
      <c r="H4" s="198" t="s">
        <v>32</v>
      </c>
      <c r="I4" s="201" t="s">
        <v>33</v>
      </c>
    </row>
    <row r="5" spans="1:9" ht="9" customHeight="1">
      <c r="A5" s="202" t="s">
        <v>34</v>
      </c>
      <c r="B5" s="203">
        <f>SUM(B7+B14+B21+B28+B35+B42+B49+B56+B63+B70+B77+B84+G7+G14+G21+G28+G35+G42+G49+G56+G63)</f>
        <v>8996</v>
      </c>
      <c r="C5" s="204">
        <f>SUM(C7+C14+C21+C28+C35+C42+C49+C56+C63+C70+C77+C84+H7+H14+H21+H28+H35+H42+H49+H56+H63)</f>
        <v>4400</v>
      </c>
      <c r="D5" s="204">
        <f>SUM(D7+D14+D21+D28+D35+D42+D49+D56+D63+D70+D77+D84+I7+I14+I21+I28+I35+I42+I49+I56+I63)</f>
        <v>4596</v>
      </c>
      <c r="E5" s="205"/>
      <c r="F5" s="206"/>
    </row>
    <row r="6" spans="1:9" ht="9" customHeight="1">
      <c r="A6" s="199"/>
      <c r="B6" s="207"/>
      <c r="C6" s="205"/>
      <c r="D6" s="205"/>
      <c r="E6" s="205"/>
      <c r="F6" s="206"/>
    </row>
    <row r="7" spans="1:9" ht="9" customHeight="1">
      <c r="A7" s="199" t="s">
        <v>460</v>
      </c>
      <c r="B7" s="207">
        <f>SUM(B8:B12)</f>
        <v>220</v>
      </c>
      <c r="C7" s="205">
        <f>SUM(C8:C12)</f>
        <v>109</v>
      </c>
      <c r="D7" s="205">
        <f>SUM(D8:D12)</f>
        <v>111</v>
      </c>
      <c r="E7" s="205"/>
      <c r="F7" s="210" t="s">
        <v>461</v>
      </c>
      <c r="G7" s="205">
        <f>SUM(G8:G12)</f>
        <v>619</v>
      </c>
      <c r="H7" s="205">
        <f>SUM(H8:H12)</f>
        <v>304</v>
      </c>
      <c r="I7" s="205">
        <f>SUM(I8:I12)</f>
        <v>315</v>
      </c>
    </row>
    <row r="8" spans="1:9" ht="9" customHeight="1">
      <c r="A8" s="199">
        <v>0</v>
      </c>
      <c r="B8" s="208">
        <f>SUM(C8:D8)</f>
        <v>33</v>
      </c>
      <c r="C8" s="209">
        <v>15</v>
      </c>
      <c r="D8" s="209">
        <v>18</v>
      </c>
      <c r="E8" s="205"/>
      <c r="F8" s="210">
        <v>60</v>
      </c>
      <c r="G8" s="208">
        <f>SUM(H8:I8)</f>
        <v>105</v>
      </c>
      <c r="H8" s="209">
        <v>53</v>
      </c>
      <c r="I8" s="209">
        <v>52</v>
      </c>
    </row>
    <row r="9" spans="1:9" ht="9" customHeight="1">
      <c r="A9" s="199">
        <v>1</v>
      </c>
      <c r="B9" s="208">
        <f>C9+D9</f>
        <v>45</v>
      </c>
      <c r="C9" s="209">
        <v>14</v>
      </c>
      <c r="D9" s="209">
        <v>31</v>
      </c>
      <c r="E9" s="205"/>
      <c r="F9" s="210">
        <v>61</v>
      </c>
      <c r="G9" s="208">
        <f>SUM(H9:I9)</f>
        <v>120</v>
      </c>
      <c r="H9" s="209">
        <v>51</v>
      </c>
      <c r="I9" s="209">
        <v>69</v>
      </c>
    </row>
    <row r="10" spans="1:9" ht="9" customHeight="1">
      <c r="A10" s="199">
        <v>2</v>
      </c>
      <c r="B10" s="208">
        <f>C10+D10</f>
        <v>45</v>
      </c>
      <c r="C10" s="209">
        <v>20</v>
      </c>
      <c r="D10" s="209">
        <v>25</v>
      </c>
      <c r="E10" s="205"/>
      <c r="F10" s="210">
        <v>62</v>
      </c>
      <c r="G10" s="208">
        <f>SUM(H10:I10)</f>
        <v>135</v>
      </c>
      <c r="H10" s="209">
        <v>72</v>
      </c>
      <c r="I10" s="209">
        <v>63</v>
      </c>
    </row>
    <row r="11" spans="1:9" ht="9" customHeight="1">
      <c r="A11" s="199">
        <v>3</v>
      </c>
      <c r="B11" s="208">
        <f>C11+D11</f>
        <v>41</v>
      </c>
      <c r="C11" s="209">
        <v>28</v>
      </c>
      <c r="D11" s="209">
        <v>13</v>
      </c>
      <c r="E11" s="205"/>
      <c r="F11" s="210">
        <v>63</v>
      </c>
      <c r="G11" s="208">
        <f>SUM(H11:I11)</f>
        <v>132</v>
      </c>
      <c r="H11" s="209">
        <v>65</v>
      </c>
      <c r="I11" s="209">
        <v>67</v>
      </c>
    </row>
    <row r="12" spans="1:9" ht="9" customHeight="1">
      <c r="A12" s="199">
        <v>4</v>
      </c>
      <c r="B12" s="208">
        <f>C12+D12</f>
        <v>56</v>
      </c>
      <c r="C12" s="209">
        <v>32</v>
      </c>
      <c r="D12" s="209">
        <v>24</v>
      </c>
      <c r="E12" s="205"/>
      <c r="F12" s="210">
        <v>64</v>
      </c>
      <c r="G12" s="208">
        <f>SUM(H12:I12)</f>
        <v>127</v>
      </c>
      <c r="H12" s="209">
        <v>63</v>
      </c>
      <c r="I12" s="209">
        <v>64</v>
      </c>
    </row>
    <row r="13" spans="1:9" ht="9" customHeight="1">
      <c r="A13" s="199"/>
      <c r="B13" s="207"/>
      <c r="C13" s="205"/>
      <c r="D13" s="205"/>
      <c r="E13" s="205"/>
      <c r="F13" s="210"/>
      <c r="G13" s="207"/>
      <c r="H13" s="205"/>
      <c r="I13" s="205"/>
    </row>
    <row r="14" spans="1:9" ht="9" customHeight="1">
      <c r="A14" s="199" t="s">
        <v>462</v>
      </c>
      <c r="B14" s="208">
        <f t="shared" ref="B14:B19" si="0">SUM(C14:D14)</f>
        <v>286</v>
      </c>
      <c r="C14" s="205">
        <f>SUM(C15:C19)</f>
        <v>143</v>
      </c>
      <c r="D14" s="205">
        <f>SUM(D15:D19)</f>
        <v>143</v>
      </c>
      <c r="E14" s="205"/>
      <c r="F14" s="210" t="s">
        <v>463</v>
      </c>
      <c r="G14" s="207">
        <f>SUM(G15:G19)</f>
        <v>676</v>
      </c>
      <c r="H14" s="205">
        <f>SUM(H15:H19)</f>
        <v>345</v>
      </c>
      <c r="I14" s="205">
        <f>SUM(I15:I19)</f>
        <v>331</v>
      </c>
    </row>
    <row r="15" spans="1:9" ht="9" customHeight="1">
      <c r="A15" s="199">
        <v>5</v>
      </c>
      <c r="B15" s="208">
        <f t="shared" si="0"/>
        <v>49</v>
      </c>
      <c r="C15" s="209">
        <v>25</v>
      </c>
      <c r="D15" s="209">
        <v>24</v>
      </c>
      <c r="E15" s="205"/>
      <c r="F15" s="210">
        <v>65</v>
      </c>
      <c r="G15" s="208">
        <f>SUM(H15:I15)</f>
        <v>142</v>
      </c>
      <c r="H15" s="209">
        <v>69</v>
      </c>
      <c r="I15" s="209">
        <v>73</v>
      </c>
    </row>
    <row r="16" spans="1:9" ht="9" customHeight="1">
      <c r="A16" s="199">
        <v>6</v>
      </c>
      <c r="B16" s="208">
        <f t="shared" si="0"/>
        <v>58</v>
      </c>
      <c r="C16" s="209">
        <v>36</v>
      </c>
      <c r="D16" s="209">
        <v>22</v>
      </c>
      <c r="E16" s="205"/>
      <c r="F16" s="210">
        <v>66</v>
      </c>
      <c r="G16" s="208">
        <f>SUM(H16:I16)</f>
        <v>126</v>
      </c>
      <c r="H16" s="209">
        <v>67</v>
      </c>
      <c r="I16" s="209">
        <v>59</v>
      </c>
    </row>
    <row r="17" spans="1:9" ht="9" customHeight="1">
      <c r="A17" s="199">
        <v>7</v>
      </c>
      <c r="B17" s="208">
        <f t="shared" si="0"/>
        <v>55</v>
      </c>
      <c r="C17" s="209">
        <v>31</v>
      </c>
      <c r="D17" s="209">
        <v>24</v>
      </c>
      <c r="E17" s="205"/>
      <c r="F17" s="210">
        <v>67</v>
      </c>
      <c r="G17" s="208">
        <f>SUM(H17:I17)</f>
        <v>133</v>
      </c>
      <c r="H17" s="209">
        <v>64</v>
      </c>
      <c r="I17" s="209">
        <v>69</v>
      </c>
    </row>
    <row r="18" spans="1:9" ht="9" customHeight="1">
      <c r="A18" s="199">
        <v>8</v>
      </c>
      <c r="B18" s="208">
        <f t="shared" si="0"/>
        <v>66</v>
      </c>
      <c r="C18" s="209">
        <v>25</v>
      </c>
      <c r="D18" s="209">
        <v>41</v>
      </c>
      <c r="E18" s="205"/>
      <c r="F18" s="210">
        <v>68</v>
      </c>
      <c r="G18" s="208">
        <f>SUM(H18:I18)</f>
        <v>142</v>
      </c>
      <c r="H18" s="209">
        <v>75</v>
      </c>
      <c r="I18" s="209">
        <v>67</v>
      </c>
    </row>
    <row r="19" spans="1:9" ht="9" customHeight="1">
      <c r="A19" s="199">
        <v>9</v>
      </c>
      <c r="B19" s="208">
        <f t="shared" si="0"/>
        <v>58</v>
      </c>
      <c r="C19" s="205">
        <v>26</v>
      </c>
      <c r="D19" s="209">
        <v>32</v>
      </c>
      <c r="E19" s="205"/>
      <c r="F19" s="210">
        <v>69</v>
      </c>
      <c r="G19" s="208">
        <f>SUM(H19:I19)</f>
        <v>133</v>
      </c>
      <c r="H19" s="209">
        <v>70</v>
      </c>
      <c r="I19" s="209">
        <v>63</v>
      </c>
    </row>
    <row r="20" spans="1:9" ht="9" customHeight="1">
      <c r="A20" s="199"/>
      <c r="B20" s="207"/>
      <c r="C20" s="205"/>
      <c r="D20" s="205"/>
      <c r="E20" s="205"/>
      <c r="F20" s="210"/>
      <c r="G20" s="207"/>
      <c r="H20" s="205"/>
      <c r="I20" s="205"/>
    </row>
    <row r="21" spans="1:9" ht="9" customHeight="1">
      <c r="A21" s="199" t="s">
        <v>464</v>
      </c>
      <c r="B21" s="208">
        <f t="shared" ref="B21:B26" si="1">SUM(C21:D21)</f>
        <v>318</v>
      </c>
      <c r="C21" s="205">
        <f>SUM(C22:C26)</f>
        <v>163</v>
      </c>
      <c r="D21" s="205">
        <f>SUM(D22:D26)</f>
        <v>155</v>
      </c>
      <c r="E21" s="205"/>
      <c r="F21" s="210" t="s">
        <v>465</v>
      </c>
      <c r="G21" s="207">
        <f>SUM(G22:G26)</f>
        <v>780</v>
      </c>
      <c r="H21" s="205">
        <f>SUM(H22:H26)</f>
        <v>383</v>
      </c>
      <c r="I21" s="205">
        <f>SUM(I22:I26)</f>
        <v>397</v>
      </c>
    </row>
    <row r="22" spans="1:9" ht="9" customHeight="1">
      <c r="A22" s="199">
        <v>10</v>
      </c>
      <c r="B22" s="208">
        <f t="shared" si="1"/>
        <v>74</v>
      </c>
      <c r="C22" s="209">
        <v>41</v>
      </c>
      <c r="D22" s="209">
        <v>33</v>
      </c>
      <c r="E22" s="205"/>
      <c r="F22" s="210">
        <v>70</v>
      </c>
      <c r="G22" s="208">
        <f>SUM(H22:I22)</f>
        <v>140</v>
      </c>
      <c r="H22" s="209">
        <v>74</v>
      </c>
      <c r="I22" s="209">
        <v>66</v>
      </c>
    </row>
    <row r="23" spans="1:9" ht="9" customHeight="1">
      <c r="A23" s="199">
        <v>11</v>
      </c>
      <c r="B23" s="208">
        <f t="shared" si="1"/>
        <v>52</v>
      </c>
      <c r="C23" s="209">
        <v>21</v>
      </c>
      <c r="D23" s="209">
        <v>31</v>
      </c>
      <c r="E23" s="205"/>
      <c r="F23" s="210">
        <v>71</v>
      </c>
      <c r="G23" s="208">
        <f>SUM(H23:I23)</f>
        <v>140</v>
      </c>
      <c r="H23" s="209">
        <v>68</v>
      </c>
      <c r="I23" s="209">
        <v>72</v>
      </c>
    </row>
    <row r="24" spans="1:9" ht="9" customHeight="1">
      <c r="A24" s="199">
        <v>12</v>
      </c>
      <c r="B24" s="208">
        <f t="shared" si="1"/>
        <v>64</v>
      </c>
      <c r="C24" s="209">
        <v>38</v>
      </c>
      <c r="D24" s="209">
        <v>26</v>
      </c>
      <c r="E24" s="205"/>
      <c r="F24" s="210">
        <v>72</v>
      </c>
      <c r="G24" s="208">
        <f>SUM(H24:I24)</f>
        <v>152</v>
      </c>
      <c r="H24" s="209">
        <v>76</v>
      </c>
      <c r="I24" s="209">
        <v>76</v>
      </c>
    </row>
    <row r="25" spans="1:9" ht="9" customHeight="1">
      <c r="A25" s="199">
        <v>13</v>
      </c>
      <c r="B25" s="208">
        <f t="shared" si="1"/>
        <v>66</v>
      </c>
      <c r="C25" s="209">
        <v>39</v>
      </c>
      <c r="D25" s="209">
        <v>27</v>
      </c>
      <c r="E25" s="205"/>
      <c r="F25" s="210">
        <v>73</v>
      </c>
      <c r="G25" s="208">
        <f>SUM(H25:I25)</f>
        <v>158</v>
      </c>
      <c r="H25" s="209">
        <v>76</v>
      </c>
      <c r="I25" s="209">
        <v>82</v>
      </c>
    </row>
    <row r="26" spans="1:9" ht="9" customHeight="1">
      <c r="A26" s="199">
        <v>14</v>
      </c>
      <c r="B26" s="208">
        <f t="shared" si="1"/>
        <v>62</v>
      </c>
      <c r="C26" s="209">
        <v>24</v>
      </c>
      <c r="D26" s="209">
        <v>38</v>
      </c>
      <c r="E26" s="205"/>
      <c r="F26" s="210">
        <v>74</v>
      </c>
      <c r="G26" s="208">
        <f>SUM(H26:I26)</f>
        <v>190</v>
      </c>
      <c r="H26" s="209">
        <v>89</v>
      </c>
      <c r="I26" s="209">
        <v>101</v>
      </c>
    </row>
    <row r="27" spans="1:9" ht="9" customHeight="1">
      <c r="A27" s="199"/>
      <c r="B27" s="207"/>
      <c r="C27" s="205"/>
      <c r="D27" s="205"/>
      <c r="E27" s="205"/>
      <c r="F27" s="210"/>
      <c r="G27" s="207"/>
      <c r="H27" s="205"/>
      <c r="I27" s="205"/>
    </row>
    <row r="28" spans="1:9" ht="9" customHeight="1">
      <c r="A28" s="199" t="s">
        <v>466</v>
      </c>
      <c r="B28" s="208">
        <f t="shared" ref="B28:B33" si="2">SUM(C28:D28)</f>
        <v>347</v>
      </c>
      <c r="C28" s="205">
        <f>SUM(C29:C33)</f>
        <v>176</v>
      </c>
      <c r="D28" s="205">
        <f>SUM(D29:D33)</f>
        <v>171</v>
      </c>
      <c r="E28" s="205"/>
      <c r="F28" s="210" t="s">
        <v>467</v>
      </c>
      <c r="G28" s="207">
        <f>SUM(G29:G33)</f>
        <v>700</v>
      </c>
      <c r="H28" s="205">
        <f>SUM(H29:H33)</f>
        <v>330</v>
      </c>
      <c r="I28" s="205">
        <f>SUM(I29:I33)</f>
        <v>370</v>
      </c>
    </row>
    <row r="29" spans="1:9" ht="9" customHeight="1">
      <c r="A29" s="199">
        <v>15</v>
      </c>
      <c r="B29" s="208">
        <f t="shared" si="2"/>
        <v>89</v>
      </c>
      <c r="C29" s="209">
        <v>49</v>
      </c>
      <c r="D29" s="209">
        <v>40</v>
      </c>
      <c r="E29" s="205"/>
      <c r="F29" s="210">
        <v>75</v>
      </c>
      <c r="G29" s="208">
        <f>SUM(H29:I29)</f>
        <v>202</v>
      </c>
      <c r="H29" s="209">
        <v>95</v>
      </c>
      <c r="I29" s="209">
        <v>107</v>
      </c>
    </row>
    <row r="30" spans="1:9" ht="9" customHeight="1">
      <c r="A30" s="199">
        <v>16</v>
      </c>
      <c r="B30" s="208">
        <f t="shared" si="2"/>
        <v>73</v>
      </c>
      <c r="C30" s="209">
        <v>29</v>
      </c>
      <c r="D30" s="209">
        <v>44</v>
      </c>
      <c r="E30" s="205"/>
      <c r="F30" s="210">
        <v>76</v>
      </c>
      <c r="G30" s="208">
        <f>SUM(H30:I30)</f>
        <v>177</v>
      </c>
      <c r="H30" s="209">
        <v>86</v>
      </c>
      <c r="I30" s="209">
        <v>91</v>
      </c>
    </row>
    <row r="31" spans="1:9" ht="9" customHeight="1">
      <c r="A31" s="199">
        <v>17</v>
      </c>
      <c r="B31" s="208">
        <f t="shared" si="2"/>
        <v>61</v>
      </c>
      <c r="C31" s="209">
        <v>32</v>
      </c>
      <c r="D31" s="209">
        <v>29</v>
      </c>
      <c r="E31" s="205"/>
      <c r="F31" s="210">
        <v>77</v>
      </c>
      <c r="G31" s="208">
        <f>SUM(H31:I31)</f>
        <v>142</v>
      </c>
      <c r="H31" s="209">
        <v>58</v>
      </c>
      <c r="I31" s="209">
        <v>84</v>
      </c>
    </row>
    <row r="32" spans="1:9" ht="9" customHeight="1">
      <c r="A32" s="199">
        <v>18</v>
      </c>
      <c r="B32" s="208">
        <f t="shared" si="2"/>
        <v>59</v>
      </c>
      <c r="C32" s="209">
        <v>28</v>
      </c>
      <c r="D32" s="209">
        <v>31</v>
      </c>
      <c r="E32" s="205"/>
      <c r="F32" s="210">
        <v>78</v>
      </c>
      <c r="G32" s="208">
        <f>SUM(H32:I32)</f>
        <v>68</v>
      </c>
      <c r="H32" s="209">
        <v>34</v>
      </c>
      <c r="I32" s="209">
        <v>34</v>
      </c>
    </row>
    <row r="33" spans="1:9" ht="9" customHeight="1">
      <c r="A33" s="199">
        <v>19</v>
      </c>
      <c r="B33" s="208">
        <f t="shared" si="2"/>
        <v>65</v>
      </c>
      <c r="C33" s="209">
        <v>38</v>
      </c>
      <c r="D33" s="209">
        <v>27</v>
      </c>
      <c r="E33" s="205"/>
      <c r="F33" s="210">
        <v>79</v>
      </c>
      <c r="G33" s="208">
        <f>SUM(H33:I33)</f>
        <v>111</v>
      </c>
      <c r="H33" s="209">
        <v>57</v>
      </c>
      <c r="I33" s="209">
        <v>54</v>
      </c>
    </row>
    <row r="34" spans="1:9" ht="9" customHeight="1">
      <c r="A34" s="199"/>
      <c r="B34" s="207"/>
      <c r="C34" s="205"/>
      <c r="D34" s="205"/>
      <c r="E34" s="205"/>
      <c r="F34" s="210"/>
      <c r="G34" s="207"/>
      <c r="H34" s="205"/>
      <c r="I34" s="205"/>
    </row>
    <row r="35" spans="1:9" ht="9" customHeight="1">
      <c r="A35" s="199" t="s">
        <v>468</v>
      </c>
      <c r="B35" s="207">
        <f>SUM(B36:B40)</f>
        <v>453</v>
      </c>
      <c r="C35" s="205">
        <f>SUM(C36:C40)</f>
        <v>252</v>
      </c>
      <c r="D35" s="205">
        <f>SUM(D36:D40)</f>
        <v>201</v>
      </c>
      <c r="E35" s="205"/>
      <c r="F35" s="210" t="s">
        <v>469</v>
      </c>
      <c r="G35" s="207">
        <f>SUM(G36:G40)</f>
        <v>520</v>
      </c>
      <c r="H35" s="205">
        <f>SUM(H36:H40)</f>
        <v>222</v>
      </c>
      <c r="I35" s="205">
        <f>SUM(I36:I40)</f>
        <v>298</v>
      </c>
    </row>
    <row r="36" spans="1:9" ht="9" customHeight="1">
      <c r="A36" s="199">
        <v>20</v>
      </c>
      <c r="B36" s="208">
        <f>SUM(C36:D36)</f>
        <v>68</v>
      </c>
      <c r="C36" s="209">
        <v>43</v>
      </c>
      <c r="D36" s="209">
        <v>25</v>
      </c>
      <c r="E36" s="205"/>
      <c r="F36" s="210">
        <v>80</v>
      </c>
      <c r="G36" s="208">
        <f>SUM(H36:I36)</f>
        <v>135</v>
      </c>
      <c r="H36" s="209">
        <v>62</v>
      </c>
      <c r="I36" s="209">
        <v>73</v>
      </c>
    </row>
    <row r="37" spans="1:9" ht="9" customHeight="1">
      <c r="A37" s="199">
        <v>21</v>
      </c>
      <c r="B37" s="208">
        <f>SUM(C37:D37)</f>
        <v>77</v>
      </c>
      <c r="C37" s="209">
        <v>52</v>
      </c>
      <c r="D37" s="209">
        <v>25</v>
      </c>
      <c r="E37" s="205"/>
      <c r="F37" s="210">
        <v>81</v>
      </c>
      <c r="G37" s="208">
        <f>SUM(H37:I37)</f>
        <v>91</v>
      </c>
      <c r="H37" s="209">
        <v>41</v>
      </c>
      <c r="I37" s="209">
        <v>50</v>
      </c>
    </row>
    <row r="38" spans="1:9" ht="9" customHeight="1">
      <c r="A38" s="199">
        <v>22</v>
      </c>
      <c r="B38" s="208">
        <f>SUM(C38:D38)</f>
        <v>85</v>
      </c>
      <c r="C38" s="209">
        <v>50</v>
      </c>
      <c r="D38" s="209">
        <v>35</v>
      </c>
      <c r="E38" s="205"/>
      <c r="F38" s="210">
        <v>82</v>
      </c>
      <c r="G38" s="208">
        <f>SUM(H38:I38)</f>
        <v>86</v>
      </c>
      <c r="H38" s="209">
        <v>40</v>
      </c>
      <c r="I38" s="209">
        <v>46</v>
      </c>
    </row>
    <row r="39" spans="1:9" ht="9" customHeight="1">
      <c r="A39" s="210">
        <v>23</v>
      </c>
      <c r="B39" s="209">
        <f>SUM(C39:D39)</f>
        <v>113</v>
      </c>
      <c r="C39" s="209">
        <v>54</v>
      </c>
      <c r="D39" s="209">
        <v>59</v>
      </c>
      <c r="E39" s="205"/>
      <c r="F39" s="210">
        <v>83</v>
      </c>
      <c r="G39" s="208">
        <f>SUM(H39:I39)</f>
        <v>119</v>
      </c>
      <c r="H39" s="209">
        <v>46</v>
      </c>
      <c r="I39" s="209">
        <v>73</v>
      </c>
    </row>
    <row r="40" spans="1:9" ht="9" customHeight="1">
      <c r="A40" s="210">
        <v>24</v>
      </c>
      <c r="B40" s="209">
        <f>SUM(C40:D40)</f>
        <v>110</v>
      </c>
      <c r="C40" s="209">
        <v>53</v>
      </c>
      <c r="D40" s="209">
        <v>57</v>
      </c>
      <c r="E40" s="205"/>
      <c r="F40" s="210">
        <v>84</v>
      </c>
      <c r="G40" s="208">
        <f>SUM(H40:I40)</f>
        <v>89</v>
      </c>
      <c r="H40" s="209">
        <v>33</v>
      </c>
      <c r="I40" s="209">
        <v>56</v>
      </c>
    </row>
    <row r="41" spans="1:9" ht="9" customHeight="1">
      <c r="A41" s="210"/>
      <c r="B41" s="205"/>
      <c r="C41" s="205"/>
      <c r="D41" s="205"/>
      <c r="E41" s="205"/>
      <c r="F41" s="210"/>
      <c r="G41" s="207"/>
      <c r="H41" s="205"/>
      <c r="I41" s="205"/>
    </row>
    <row r="42" spans="1:9" ht="9" customHeight="1">
      <c r="A42" s="210" t="s">
        <v>470</v>
      </c>
      <c r="B42" s="205">
        <f>SUM(B43:B47)</f>
        <v>429</v>
      </c>
      <c r="C42" s="205">
        <f>SUM(C43:C47)</f>
        <v>240</v>
      </c>
      <c r="D42" s="205">
        <f>SUM(D43:D47)</f>
        <v>189</v>
      </c>
      <c r="E42" s="205"/>
      <c r="F42" s="210" t="s">
        <v>471</v>
      </c>
      <c r="G42" s="207">
        <f>SUM(G43:G47)</f>
        <v>388</v>
      </c>
      <c r="H42" s="205">
        <f>SUM(H43:H47)</f>
        <v>146</v>
      </c>
      <c r="I42" s="205">
        <f>SUM(I43:I47)</f>
        <v>242</v>
      </c>
    </row>
    <row r="43" spans="1:9" ht="9" customHeight="1">
      <c r="A43" s="210">
        <v>25</v>
      </c>
      <c r="B43" s="209">
        <f>SUM(C43:D43)</f>
        <v>89</v>
      </c>
      <c r="C43" s="209">
        <v>52</v>
      </c>
      <c r="D43" s="209">
        <v>37</v>
      </c>
      <c r="E43" s="205"/>
      <c r="F43" s="210">
        <v>85</v>
      </c>
      <c r="G43" s="208">
        <f>SUM(H43:I43)</f>
        <v>89</v>
      </c>
      <c r="H43" s="209">
        <v>32</v>
      </c>
      <c r="I43" s="209">
        <v>57</v>
      </c>
    </row>
    <row r="44" spans="1:9" ht="9" customHeight="1">
      <c r="A44" s="210">
        <v>26</v>
      </c>
      <c r="B44" s="209">
        <f>SUM(C44:D44)</f>
        <v>89</v>
      </c>
      <c r="C44" s="209">
        <v>47</v>
      </c>
      <c r="D44" s="209">
        <v>42</v>
      </c>
      <c r="E44" s="205"/>
      <c r="F44" s="210">
        <v>86</v>
      </c>
      <c r="G44" s="208">
        <f>SUM(H44:I44)</f>
        <v>85</v>
      </c>
      <c r="H44" s="209">
        <v>36</v>
      </c>
      <c r="I44" s="209">
        <v>49</v>
      </c>
    </row>
    <row r="45" spans="1:9" ht="9" customHeight="1">
      <c r="A45" s="210">
        <v>27</v>
      </c>
      <c r="B45" s="209">
        <f>SUM(C45:D45)</f>
        <v>91</v>
      </c>
      <c r="C45" s="209">
        <v>53</v>
      </c>
      <c r="D45" s="209">
        <v>38</v>
      </c>
      <c r="E45" s="205"/>
      <c r="F45" s="210">
        <v>87</v>
      </c>
      <c r="G45" s="208">
        <f>SUM(H45:I45)</f>
        <v>89</v>
      </c>
      <c r="H45" s="209">
        <v>33</v>
      </c>
      <c r="I45" s="209">
        <v>56</v>
      </c>
    </row>
    <row r="46" spans="1:9" ht="9" customHeight="1">
      <c r="A46" s="210">
        <v>28</v>
      </c>
      <c r="B46" s="209">
        <f>SUM(C46:D46)</f>
        <v>69</v>
      </c>
      <c r="C46" s="209">
        <v>37</v>
      </c>
      <c r="D46" s="209">
        <v>32</v>
      </c>
      <c r="E46" s="205"/>
      <c r="F46" s="210">
        <v>88</v>
      </c>
      <c r="G46" s="208">
        <f>SUM(H46:I46)</f>
        <v>59</v>
      </c>
      <c r="H46" s="209">
        <v>20</v>
      </c>
      <c r="I46" s="209">
        <v>39</v>
      </c>
    </row>
    <row r="47" spans="1:9" ht="9" customHeight="1">
      <c r="A47" s="210">
        <v>29</v>
      </c>
      <c r="B47" s="209">
        <f>SUM(C47:D47)</f>
        <v>91</v>
      </c>
      <c r="C47" s="209">
        <v>51</v>
      </c>
      <c r="D47" s="209">
        <v>40</v>
      </c>
      <c r="E47" s="205"/>
      <c r="F47" s="210">
        <v>89</v>
      </c>
      <c r="G47" s="208">
        <f>SUM(H47:I47)</f>
        <v>66</v>
      </c>
      <c r="H47" s="209">
        <v>25</v>
      </c>
      <c r="I47" s="209">
        <v>41</v>
      </c>
    </row>
    <row r="48" spans="1:9" ht="9" customHeight="1">
      <c r="A48" s="210"/>
      <c r="B48" s="205"/>
      <c r="C48" s="205"/>
      <c r="D48" s="205"/>
      <c r="E48" s="205"/>
      <c r="F48" s="210"/>
      <c r="G48" s="207"/>
      <c r="H48" s="205"/>
      <c r="I48" s="205"/>
    </row>
    <row r="49" spans="1:9" ht="9" customHeight="1">
      <c r="A49" s="210" t="s">
        <v>472</v>
      </c>
      <c r="B49" s="205">
        <f>SUM(B50:B54)</f>
        <v>395</v>
      </c>
      <c r="C49" s="205">
        <f>SUM(C50:C54)</f>
        <v>227</v>
      </c>
      <c r="D49" s="205">
        <f>SUM(D50:D54)</f>
        <v>168</v>
      </c>
      <c r="E49" s="205"/>
      <c r="F49" s="210" t="s">
        <v>473</v>
      </c>
      <c r="G49" s="207">
        <f>SUM(G50:G54)</f>
        <v>222</v>
      </c>
      <c r="H49" s="205">
        <f>SUM(H50:H54)</f>
        <v>53</v>
      </c>
      <c r="I49" s="205">
        <f>SUM(I50:I54)</f>
        <v>169</v>
      </c>
    </row>
    <row r="50" spans="1:9" ht="9" customHeight="1">
      <c r="A50" s="210">
        <v>30</v>
      </c>
      <c r="B50" s="209">
        <f>SUM(C50:D50)</f>
        <v>67</v>
      </c>
      <c r="C50" s="209">
        <v>42</v>
      </c>
      <c r="D50" s="209">
        <v>25</v>
      </c>
      <c r="E50" s="205"/>
      <c r="F50" s="210">
        <v>90</v>
      </c>
      <c r="G50" s="208">
        <f>SUM(H50:I50)</f>
        <v>55</v>
      </c>
      <c r="H50" s="209">
        <v>11</v>
      </c>
      <c r="I50" s="209">
        <v>44</v>
      </c>
    </row>
    <row r="51" spans="1:9" ht="9" customHeight="1">
      <c r="A51" s="210">
        <v>31</v>
      </c>
      <c r="B51" s="209">
        <f>SUM(C51:D51)</f>
        <v>75</v>
      </c>
      <c r="C51" s="209">
        <v>47</v>
      </c>
      <c r="D51" s="209">
        <v>28</v>
      </c>
      <c r="E51" s="205"/>
      <c r="F51" s="210">
        <v>91</v>
      </c>
      <c r="G51" s="208">
        <f>SUM(H51:I51)</f>
        <v>48</v>
      </c>
      <c r="H51" s="209">
        <v>17</v>
      </c>
      <c r="I51" s="209">
        <v>31</v>
      </c>
    </row>
    <row r="52" spans="1:9" ht="9" customHeight="1">
      <c r="A52" s="210">
        <v>32</v>
      </c>
      <c r="B52" s="209">
        <f>SUM(C52:D52)</f>
        <v>86</v>
      </c>
      <c r="C52" s="209">
        <v>53</v>
      </c>
      <c r="D52" s="209">
        <v>33</v>
      </c>
      <c r="E52" s="205"/>
      <c r="F52" s="210">
        <v>92</v>
      </c>
      <c r="G52" s="208">
        <f>SUM(H52:I52)</f>
        <v>55</v>
      </c>
      <c r="H52" s="209">
        <v>13</v>
      </c>
      <c r="I52" s="209">
        <v>42</v>
      </c>
    </row>
    <row r="53" spans="1:9" ht="9" customHeight="1">
      <c r="A53" s="199">
        <v>33</v>
      </c>
      <c r="B53" s="208">
        <f>SUM(C53:D53)</f>
        <v>83</v>
      </c>
      <c r="C53" s="209">
        <v>45</v>
      </c>
      <c r="D53" s="209">
        <v>38</v>
      </c>
      <c r="E53" s="205"/>
      <c r="F53" s="210">
        <v>93</v>
      </c>
      <c r="G53" s="208">
        <f>SUM(H53:I53)</f>
        <v>36</v>
      </c>
      <c r="H53" s="209">
        <v>6</v>
      </c>
      <c r="I53" s="209">
        <v>30</v>
      </c>
    </row>
    <row r="54" spans="1:9" ht="9" customHeight="1">
      <c r="A54" s="199">
        <v>34</v>
      </c>
      <c r="B54" s="208">
        <f>SUM(C54:D54)</f>
        <v>84</v>
      </c>
      <c r="C54" s="209">
        <v>40</v>
      </c>
      <c r="D54" s="209">
        <v>44</v>
      </c>
      <c r="E54" s="205"/>
      <c r="F54" s="210">
        <v>94</v>
      </c>
      <c r="G54" s="208">
        <f>SUM(H54:I54)</f>
        <v>28</v>
      </c>
      <c r="H54" s="209">
        <v>6</v>
      </c>
      <c r="I54" s="209">
        <v>22</v>
      </c>
    </row>
    <row r="55" spans="1:9" ht="9" customHeight="1">
      <c r="A55" s="199"/>
      <c r="B55" s="207"/>
      <c r="C55" s="205"/>
      <c r="D55" s="205"/>
      <c r="E55" s="205"/>
      <c r="F55" s="210"/>
      <c r="G55" s="207"/>
      <c r="H55" s="205"/>
      <c r="I55" s="205"/>
    </row>
    <row r="56" spans="1:9" ht="9" customHeight="1">
      <c r="A56" s="199" t="s">
        <v>474</v>
      </c>
      <c r="B56" s="207">
        <f>SUM(B57:B61)</f>
        <v>511</v>
      </c>
      <c r="C56" s="205">
        <f>SUM(C57:C61)</f>
        <v>271</v>
      </c>
      <c r="D56" s="205">
        <f>SUM(D57:D61)</f>
        <v>240</v>
      </c>
      <c r="E56" s="205"/>
      <c r="F56" s="210" t="s">
        <v>475</v>
      </c>
      <c r="G56" s="207">
        <f>SUM(G57:G61)</f>
        <v>85</v>
      </c>
      <c r="H56" s="205">
        <f>SUM(H57:H61)</f>
        <v>12</v>
      </c>
      <c r="I56" s="205">
        <f>SUM(I57:I61)</f>
        <v>73</v>
      </c>
    </row>
    <row r="57" spans="1:9" ht="9" customHeight="1">
      <c r="A57" s="199">
        <v>35</v>
      </c>
      <c r="B57" s="208">
        <f t="shared" ref="B57:B61" si="3">SUM(C57:D57)</f>
        <v>90</v>
      </c>
      <c r="C57" s="209">
        <v>51</v>
      </c>
      <c r="D57" s="209">
        <v>39</v>
      </c>
      <c r="E57" s="205"/>
      <c r="F57" s="210">
        <v>95</v>
      </c>
      <c r="G57" s="208">
        <f>SUM(H57:I57)</f>
        <v>34</v>
      </c>
      <c r="H57" s="235">
        <v>4</v>
      </c>
      <c r="I57" s="209">
        <v>30</v>
      </c>
    </row>
    <row r="58" spans="1:9" ht="9" customHeight="1">
      <c r="A58" s="199">
        <v>36</v>
      </c>
      <c r="B58" s="208">
        <f t="shared" si="3"/>
        <v>113</v>
      </c>
      <c r="C58" s="209">
        <v>57</v>
      </c>
      <c r="D58" s="209">
        <v>56</v>
      </c>
      <c r="E58" s="205"/>
      <c r="F58" s="210">
        <v>96</v>
      </c>
      <c r="G58" s="208">
        <f>SUM(H58:I58)</f>
        <v>18</v>
      </c>
      <c r="H58" s="235">
        <v>3</v>
      </c>
      <c r="I58" s="209">
        <v>15</v>
      </c>
    </row>
    <row r="59" spans="1:9" ht="9" customHeight="1">
      <c r="A59" s="199">
        <v>37</v>
      </c>
      <c r="B59" s="208">
        <f t="shared" si="3"/>
        <v>112</v>
      </c>
      <c r="C59" s="209">
        <v>57</v>
      </c>
      <c r="D59" s="209">
        <v>55</v>
      </c>
      <c r="E59" s="205"/>
      <c r="F59" s="210">
        <v>97</v>
      </c>
      <c r="G59" s="208">
        <f>SUM(H59:I59)</f>
        <v>11</v>
      </c>
      <c r="H59" s="235">
        <v>1</v>
      </c>
      <c r="I59" s="209">
        <v>10</v>
      </c>
    </row>
    <row r="60" spans="1:9" ht="9" customHeight="1">
      <c r="A60" s="199">
        <v>38</v>
      </c>
      <c r="B60" s="208">
        <f t="shared" si="3"/>
        <v>94</v>
      </c>
      <c r="C60" s="209">
        <v>54</v>
      </c>
      <c r="D60" s="209">
        <v>40</v>
      </c>
      <c r="E60" s="205"/>
      <c r="F60" s="210">
        <v>98</v>
      </c>
      <c r="G60" s="208">
        <f>SUM(H60:I60)</f>
        <v>12</v>
      </c>
      <c r="H60" s="235">
        <v>2</v>
      </c>
      <c r="I60" s="209">
        <v>10</v>
      </c>
    </row>
    <row r="61" spans="1:9" ht="9" customHeight="1">
      <c r="A61" s="199">
        <v>39</v>
      </c>
      <c r="B61" s="208">
        <f t="shared" si="3"/>
        <v>102</v>
      </c>
      <c r="C61" s="209">
        <v>52</v>
      </c>
      <c r="D61" s="209">
        <v>50</v>
      </c>
      <c r="E61" s="205"/>
      <c r="F61" s="210">
        <v>99</v>
      </c>
      <c r="G61" s="208">
        <f>SUM(H61:I61)</f>
        <v>10</v>
      </c>
      <c r="H61" s="235">
        <v>2</v>
      </c>
      <c r="I61" s="209">
        <v>8</v>
      </c>
    </row>
    <row r="62" spans="1:9" ht="9" customHeight="1">
      <c r="A62" s="199"/>
      <c r="B62" s="208"/>
      <c r="C62" s="205"/>
      <c r="D62" s="205"/>
      <c r="E62" s="205"/>
      <c r="F62" s="210"/>
      <c r="G62" s="207"/>
      <c r="H62" s="205"/>
      <c r="I62" s="205"/>
    </row>
    <row r="63" spans="1:9" ht="9" customHeight="1">
      <c r="A63" s="199" t="s">
        <v>476</v>
      </c>
      <c r="B63" s="207">
        <f>SUM(B64:B68)</f>
        <v>447</v>
      </c>
      <c r="C63" s="205">
        <f>SUM(C64:C68)</f>
        <v>231</v>
      </c>
      <c r="D63" s="205">
        <f>SUM(D64:D68)</f>
        <v>216</v>
      </c>
      <c r="E63" s="205"/>
      <c r="F63" s="210" t="s">
        <v>477</v>
      </c>
      <c r="G63" s="233">
        <f>SUM(G64:G68)</f>
        <v>13</v>
      </c>
      <c r="H63" s="214">
        <f t="shared" ref="H63:I63" si="4">SUM(H64:H68)</f>
        <v>1</v>
      </c>
      <c r="I63" s="214">
        <f t="shared" si="4"/>
        <v>12</v>
      </c>
    </row>
    <row r="64" spans="1:9" ht="9" customHeight="1">
      <c r="A64" s="199">
        <v>40</v>
      </c>
      <c r="B64" s="208">
        <f>SUM(C64:D64)</f>
        <v>93</v>
      </c>
      <c r="C64" s="209">
        <v>55</v>
      </c>
      <c r="D64" s="209">
        <v>38</v>
      </c>
      <c r="E64" s="205"/>
      <c r="F64" s="210">
        <v>100</v>
      </c>
      <c r="G64" s="213">
        <f>SUM(H64:I64)</f>
        <v>6</v>
      </c>
      <c r="H64" s="215">
        <v>1</v>
      </c>
      <c r="I64" s="211">
        <v>5</v>
      </c>
    </row>
    <row r="65" spans="1:9" ht="9" customHeight="1">
      <c r="A65" s="199">
        <v>41</v>
      </c>
      <c r="B65" s="208">
        <f>SUM(C65:D65)</f>
        <v>79</v>
      </c>
      <c r="C65" s="209">
        <v>35</v>
      </c>
      <c r="D65" s="209">
        <v>44</v>
      </c>
      <c r="E65" s="205"/>
      <c r="F65" s="210">
        <v>101</v>
      </c>
      <c r="G65" s="236">
        <f>SUM(H65:I65)</f>
        <v>4</v>
      </c>
      <c r="H65" s="215">
        <v>0</v>
      </c>
      <c r="I65" s="215">
        <v>4</v>
      </c>
    </row>
    <row r="66" spans="1:9" ht="9" customHeight="1">
      <c r="A66" s="199">
        <v>42</v>
      </c>
      <c r="B66" s="208">
        <f>SUM(C66:D66)</f>
        <v>97</v>
      </c>
      <c r="C66" s="209">
        <v>50</v>
      </c>
      <c r="D66" s="209">
        <v>47</v>
      </c>
      <c r="E66" s="205"/>
      <c r="F66" s="210">
        <v>102</v>
      </c>
      <c r="G66" s="236">
        <f>SUM(H66:I66)</f>
        <v>2</v>
      </c>
      <c r="H66" s="215">
        <v>0</v>
      </c>
      <c r="I66" s="215">
        <v>2</v>
      </c>
    </row>
    <row r="67" spans="1:9" ht="9" customHeight="1">
      <c r="A67" s="199">
        <v>43</v>
      </c>
      <c r="B67" s="208">
        <f>SUM(C67:D67)</f>
        <v>85</v>
      </c>
      <c r="C67" s="209">
        <v>42</v>
      </c>
      <c r="D67" s="209">
        <v>43</v>
      </c>
      <c r="E67" s="205"/>
      <c r="F67" s="210">
        <v>103</v>
      </c>
      <c r="G67" s="236">
        <f t="shared" ref="G67:I75" si="5">SUM(H67:I67)</f>
        <v>1</v>
      </c>
      <c r="H67" s="215">
        <v>0</v>
      </c>
      <c r="I67" s="215">
        <v>1</v>
      </c>
    </row>
    <row r="68" spans="1:9" ht="9" customHeight="1">
      <c r="A68" s="199">
        <v>44</v>
      </c>
      <c r="B68" s="208">
        <f>SUM(C68:D68)</f>
        <v>93</v>
      </c>
      <c r="C68" s="209">
        <v>49</v>
      </c>
      <c r="D68" s="209">
        <v>44</v>
      </c>
      <c r="E68" s="205"/>
      <c r="F68" s="210">
        <v>104</v>
      </c>
      <c r="G68" s="236">
        <f t="shared" si="5"/>
        <v>0</v>
      </c>
      <c r="H68" s="215">
        <v>0</v>
      </c>
      <c r="I68" s="215">
        <v>0</v>
      </c>
    </row>
    <row r="69" spans="1:9" ht="9" customHeight="1">
      <c r="A69" s="199"/>
      <c r="B69" s="207"/>
      <c r="C69" s="205"/>
      <c r="D69" s="205"/>
      <c r="E69" s="205"/>
      <c r="F69" s="210"/>
      <c r="G69" s="236"/>
      <c r="H69" s="215"/>
      <c r="I69" s="214"/>
    </row>
    <row r="70" spans="1:9" ht="9" customHeight="1">
      <c r="A70" s="199" t="s">
        <v>478</v>
      </c>
      <c r="B70" s="207">
        <f>SUM(B71:B75)</f>
        <v>501</v>
      </c>
      <c r="C70" s="205">
        <f>SUM(C71:C75)</f>
        <v>256</v>
      </c>
      <c r="D70" s="205">
        <f>SUM(D71:D75)</f>
        <v>245</v>
      </c>
      <c r="E70" s="205"/>
      <c r="F70" s="210" t="s">
        <v>479</v>
      </c>
      <c r="G70" s="236">
        <f t="shared" si="5"/>
        <v>0</v>
      </c>
      <c r="H70" s="215">
        <f t="shared" si="5"/>
        <v>0</v>
      </c>
      <c r="I70" s="215">
        <f t="shared" si="5"/>
        <v>0</v>
      </c>
    </row>
    <row r="71" spans="1:9" ht="9" customHeight="1">
      <c r="A71" s="199">
        <v>45</v>
      </c>
      <c r="B71" s="208">
        <f>SUM(C71:D71)</f>
        <v>86</v>
      </c>
      <c r="C71" s="209">
        <v>54</v>
      </c>
      <c r="D71" s="209">
        <v>32</v>
      </c>
      <c r="E71" s="205"/>
      <c r="F71" s="210">
        <v>105</v>
      </c>
      <c r="G71" s="236">
        <f t="shared" si="5"/>
        <v>0</v>
      </c>
      <c r="H71" s="215">
        <v>0</v>
      </c>
      <c r="I71" s="215">
        <v>0</v>
      </c>
    </row>
    <row r="72" spans="1:9" ht="9" customHeight="1">
      <c r="A72" s="199">
        <v>46</v>
      </c>
      <c r="B72" s="208">
        <f>SUM(C72:D72)</f>
        <v>103</v>
      </c>
      <c r="C72" s="209">
        <v>51</v>
      </c>
      <c r="D72" s="209">
        <v>52</v>
      </c>
      <c r="E72" s="205"/>
      <c r="F72" s="210">
        <v>106</v>
      </c>
      <c r="G72" s="236">
        <f t="shared" si="5"/>
        <v>0</v>
      </c>
      <c r="H72" s="215">
        <v>0</v>
      </c>
      <c r="I72" s="215">
        <v>0</v>
      </c>
    </row>
    <row r="73" spans="1:9" ht="9" customHeight="1">
      <c r="A73" s="199">
        <v>47</v>
      </c>
      <c r="B73" s="208">
        <f>SUM(C73:D73)</f>
        <v>94</v>
      </c>
      <c r="C73" s="209">
        <v>49</v>
      </c>
      <c r="D73" s="209">
        <v>45</v>
      </c>
      <c r="E73" s="205"/>
      <c r="F73" s="210">
        <v>107</v>
      </c>
      <c r="G73" s="236">
        <f t="shared" si="5"/>
        <v>0</v>
      </c>
      <c r="H73" s="215">
        <v>0</v>
      </c>
      <c r="I73" s="215">
        <v>0</v>
      </c>
    </row>
    <row r="74" spans="1:9" ht="9" customHeight="1">
      <c r="A74" s="199">
        <v>48</v>
      </c>
      <c r="B74" s="208">
        <f>SUM(C74:D74)</f>
        <v>102</v>
      </c>
      <c r="C74" s="209">
        <v>47</v>
      </c>
      <c r="D74" s="209">
        <v>55</v>
      </c>
      <c r="E74" s="205"/>
      <c r="F74" s="210">
        <v>108</v>
      </c>
      <c r="G74" s="236">
        <f t="shared" si="5"/>
        <v>0</v>
      </c>
      <c r="H74" s="215">
        <v>0</v>
      </c>
      <c r="I74" s="215">
        <v>0</v>
      </c>
    </row>
    <row r="75" spans="1:9" ht="9" customHeight="1">
      <c r="A75" s="199">
        <v>49</v>
      </c>
      <c r="B75" s="208">
        <f>SUM(C75:D75)</f>
        <v>116</v>
      </c>
      <c r="C75" s="209">
        <v>55</v>
      </c>
      <c r="D75" s="209">
        <v>61</v>
      </c>
      <c r="E75" s="205"/>
      <c r="F75" s="210">
        <v>109</v>
      </c>
      <c r="G75" s="236">
        <f t="shared" si="5"/>
        <v>0</v>
      </c>
      <c r="H75" s="215">
        <v>0</v>
      </c>
      <c r="I75" s="215">
        <v>0</v>
      </c>
    </row>
    <row r="76" spans="1:9" ht="9" customHeight="1">
      <c r="A76" s="199"/>
      <c r="B76" s="207"/>
      <c r="C76" s="205"/>
      <c r="D76" s="205"/>
      <c r="E76" s="205"/>
      <c r="F76" s="210"/>
      <c r="G76" s="205"/>
      <c r="H76" s="235"/>
      <c r="I76" s="205"/>
    </row>
    <row r="77" spans="1:9" ht="9" customHeight="1">
      <c r="A77" s="199" t="s">
        <v>480</v>
      </c>
      <c r="B77" s="207">
        <f>SUM(B78:B82)</f>
        <v>592</v>
      </c>
      <c r="C77" s="205">
        <f>SUM(C78:C82)</f>
        <v>310</v>
      </c>
      <c r="D77" s="205">
        <f>SUM(D78:D82)</f>
        <v>282</v>
      </c>
      <c r="E77" s="205"/>
      <c r="F77" s="216"/>
      <c r="G77" s="205"/>
      <c r="H77" s="205"/>
      <c r="I77" s="205"/>
    </row>
    <row r="78" spans="1:9" ht="9" customHeight="1">
      <c r="A78" s="199">
        <v>50</v>
      </c>
      <c r="B78" s="208">
        <f>SUM(C78:D78)</f>
        <v>121</v>
      </c>
      <c r="C78" s="209">
        <v>61</v>
      </c>
      <c r="D78" s="209">
        <v>60</v>
      </c>
      <c r="E78" s="205"/>
      <c r="F78" s="217" t="s">
        <v>458</v>
      </c>
      <c r="G78" s="218"/>
      <c r="H78" s="218"/>
      <c r="I78" s="218"/>
    </row>
    <row r="79" spans="1:9" ht="9" customHeight="1">
      <c r="A79" s="199">
        <v>51</v>
      </c>
      <c r="B79" s="208">
        <f>SUM(C79:D79)</f>
        <v>126</v>
      </c>
      <c r="C79" s="209">
        <v>67</v>
      </c>
      <c r="D79" s="209">
        <v>59</v>
      </c>
      <c r="E79" s="205"/>
      <c r="F79" s="210" t="s">
        <v>481</v>
      </c>
      <c r="G79" s="205">
        <f>SUM(B7+B14+B21)</f>
        <v>824</v>
      </c>
      <c r="H79" s="205">
        <f>SUM(C7+C14+C21)</f>
        <v>415</v>
      </c>
      <c r="I79" s="205">
        <f>SUM(D7+D14+D21)</f>
        <v>409</v>
      </c>
    </row>
    <row r="80" spans="1:9" ht="9" customHeight="1">
      <c r="A80" s="199">
        <v>52</v>
      </c>
      <c r="B80" s="208">
        <f>SUM(C80:D80)</f>
        <v>118</v>
      </c>
      <c r="C80" s="209">
        <v>64</v>
      </c>
      <c r="D80" s="209">
        <v>54</v>
      </c>
      <c r="E80" s="205"/>
      <c r="F80" s="210" t="s">
        <v>482</v>
      </c>
      <c r="G80" s="221">
        <f>G79/B5</f>
        <v>9.1596265006669633E-2</v>
      </c>
      <c r="H80" s="221">
        <f>H79/C5</f>
        <v>9.4318181818181815E-2</v>
      </c>
      <c r="I80" s="221">
        <f>I79/D5</f>
        <v>8.8990426457789387E-2</v>
      </c>
    </row>
    <row r="81" spans="1:9" ht="9" customHeight="1">
      <c r="A81" s="199">
        <v>53</v>
      </c>
      <c r="B81" s="208">
        <f>SUM(C81:D81)</f>
        <v>114</v>
      </c>
      <c r="C81" s="209">
        <v>63</v>
      </c>
      <c r="D81" s="209">
        <v>51</v>
      </c>
      <c r="E81" s="205"/>
      <c r="F81" s="210"/>
      <c r="G81" s="205"/>
      <c r="H81" s="205"/>
      <c r="I81" s="205"/>
    </row>
    <row r="82" spans="1:9" ht="9" customHeight="1">
      <c r="A82" s="199">
        <v>54</v>
      </c>
      <c r="B82" s="208">
        <f>SUM(C82:D82)</f>
        <v>113</v>
      </c>
      <c r="C82" s="209">
        <v>55</v>
      </c>
      <c r="D82" s="209">
        <v>58</v>
      </c>
      <c r="E82" s="205"/>
      <c r="F82" s="217" t="s">
        <v>458</v>
      </c>
      <c r="G82" s="218"/>
      <c r="H82" s="218"/>
      <c r="I82" s="218"/>
    </row>
    <row r="83" spans="1:9" ht="9" customHeight="1">
      <c r="A83" s="199"/>
      <c r="B83" s="207"/>
      <c r="C83" s="205"/>
      <c r="D83" s="205"/>
      <c r="E83" s="205"/>
      <c r="F83" s="210" t="s">
        <v>481</v>
      </c>
      <c r="G83" s="205">
        <f>SUM(B28+B35+B42+B49+B56+B63+B70+B77+B84+G7)</f>
        <v>4788</v>
      </c>
      <c r="H83" s="205">
        <f>SUM(C28+C35+C42+C49+C56+C63+C70+C77+C84+H7)</f>
        <v>2493</v>
      </c>
      <c r="I83" s="205">
        <f>SUM(D28+D35+D42+D49+D56+D63+D70+D77+D84+I7)</f>
        <v>2295</v>
      </c>
    </row>
    <row r="84" spans="1:9" ht="9" customHeight="1">
      <c r="A84" s="199" t="s">
        <v>483</v>
      </c>
      <c r="B84" s="207">
        <f>SUM(B85:B89)</f>
        <v>494</v>
      </c>
      <c r="C84" s="205">
        <f>SUM(C85:C89)</f>
        <v>226</v>
      </c>
      <c r="D84" s="205">
        <f>SUM(D85:D89)</f>
        <v>268</v>
      </c>
      <c r="E84" s="205"/>
      <c r="F84" s="210" t="s">
        <v>484</v>
      </c>
      <c r="G84" s="221">
        <f>G83/B5</f>
        <v>0.53223654957759003</v>
      </c>
      <c r="H84" s="221">
        <f>H83/C5</f>
        <v>0.56659090909090915</v>
      </c>
      <c r="I84" s="221">
        <f>I83/D5</f>
        <v>0.49934725848563971</v>
      </c>
    </row>
    <row r="85" spans="1:9" ht="9" customHeight="1">
      <c r="A85" s="199">
        <v>55</v>
      </c>
      <c r="B85" s="208">
        <f>SUM(C85:D85)</f>
        <v>99</v>
      </c>
      <c r="C85" s="209">
        <v>50</v>
      </c>
      <c r="D85" s="209">
        <v>49</v>
      </c>
      <c r="E85" s="205"/>
      <c r="F85" s="223"/>
      <c r="G85" s="224"/>
      <c r="H85" s="224"/>
      <c r="I85" s="224"/>
    </row>
    <row r="86" spans="1:9" ht="9" customHeight="1">
      <c r="A86" s="199">
        <v>56</v>
      </c>
      <c r="B86" s="208">
        <f>SUM(C86:D86)</f>
        <v>96</v>
      </c>
      <c r="C86" s="209">
        <v>45</v>
      </c>
      <c r="D86" s="209">
        <v>51</v>
      </c>
      <c r="E86" s="205"/>
      <c r="F86" s="210" t="s">
        <v>458</v>
      </c>
      <c r="G86" s="205"/>
      <c r="H86" s="205"/>
      <c r="I86" s="205"/>
    </row>
    <row r="87" spans="1:9" ht="9" customHeight="1">
      <c r="A87" s="199">
        <v>57</v>
      </c>
      <c r="B87" s="208">
        <f>SUM(C87:D87)</f>
        <v>84</v>
      </c>
      <c r="C87" s="209">
        <v>30</v>
      </c>
      <c r="D87" s="209">
        <v>54</v>
      </c>
      <c r="E87" s="205"/>
      <c r="F87" s="210" t="s">
        <v>481</v>
      </c>
      <c r="G87" s="205">
        <f>SUM(G14+G21+G28+G35+G42+G49+G56+G63)</f>
        <v>3384</v>
      </c>
      <c r="H87" s="205">
        <f>SUM(H14+H21+H28+H35+H42+H49+H56+H63)</f>
        <v>1492</v>
      </c>
      <c r="I87" s="205">
        <f>SUM(I14+I21+I28+I35+I42+I49+I56+I63)</f>
        <v>1892</v>
      </c>
    </row>
    <row r="88" spans="1:9" ht="9" customHeight="1">
      <c r="A88" s="199">
        <v>58</v>
      </c>
      <c r="B88" s="208">
        <f>SUM(C88:D88)</f>
        <v>98</v>
      </c>
      <c r="C88" s="209">
        <v>47</v>
      </c>
      <c r="D88" s="209">
        <v>51</v>
      </c>
      <c r="E88" s="205"/>
      <c r="F88" s="210" t="s">
        <v>485</v>
      </c>
      <c r="G88" s="221">
        <f>G87/B5</f>
        <v>0.37616718541574035</v>
      </c>
      <c r="H88" s="221">
        <f>H87/C5</f>
        <v>0.33909090909090911</v>
      </c>
      <c r="I88" s="221">
        <f>I87/D5</f>
        <v>0.41166231505657092</v>
      </c>
    </row>
    <row r="89" spans="1:9" ht="9" customHeight="1">
      <c r="A89" s="226">
        <v>59</v>
      </c>
      <c r="B89" s="227">
        <f>SUM(C89:D89)</f>
        <v>117</v>
      </c>
      <c r="C89" s="228">
        <v>54</v>
      </c>
      <c r="D89" s="228">
        <v>63</v>
      </c>
      <c r="E89" s="205"/>
      <c r="F89" s="229"/>
      <c r="G89" s="230"/>
      <c r="H89" s="230"/>
      <c r="I89" s="230"/>
    </row>
    <row r="92" spans="1:9">
      <c r="G92" s="189">
        <f>+G79+G83+G87</f>
        <v>8996</v>
      </c>
      <c r="H92" s="189">
        <f>+H79+H83+H87</f>
        <v>4400</v>
      </c>
      <c r="I92" s="189">
        <f>+I79+I83+I87</f>
        <v>4596</v>
      </c>
    </row>
  </sheetData>
  <mergeCells count="1">
    <mergeCell ref="H2:I3"/>
  </mergeCells>
  <phoneticPr fontId="3"/>
  <conditionalFormatting sqref="C8:D12">
    <cfRule type="containsBlanks" dxfId="199" priority="7" stopIfTrue="1">
      <formula>LEN(TRIM(C8))=0</formula>
    </cfRule>
  </conditionalFormatting>
  <conditionalFormatting sqref="C15:D19">
    <cfRule type="containsBlanks" dxfId="198" priority="6" stopIfTrue="1">
      <formula>LEN(TRIM(C15))=0</formula>
    </cfRule>
  </conditionalFormatting>
  <conditionalFormatting sqref="C22:D26 C29:D33 C36:D40 C43:D47">
    <cfRule type="containsBlanks" dxfId="197" priority="5" stopIfTrue="1">
      <formula>LEN(TRIM(C22))=0</formula>
    </cfRule>
  </conditionalFormatting>
  <conditionalFormatting sqref="C71:D75 C64:D68 C57:D61 C50:D54">
    <cfRule type="containsBlanks" dxfId="196" priority="4" stopIfTrue="1">
      <formula>LEN(TRIM(C50))=0</formula>
    </cfRule>
  </conditionalFormatting>
  <conditionalFormatting sqref="C78:D82 C85:D89">
    <cfRule type="containsBlanks" dxfId="195" priority="3" stopIfTrue="1">
      <formula>LEN(TRIM(C78))=0</formula>
    </cfRule>
  </conditionalFormatting>
  <conditionalFormatting sqref="H8:I12 H15:I19 H22:I26 H29:I33 H36:I40">
    <cfRule type="containsBlanks" dxfId="194" priority="2" stopIfTrue="1">
      <formula>LEN(TRIM(H8))=0</formula>
    </cfRule>
  </conditionalFormatting>
  <conditionalFormatting sqref="H43:I47 H50:I54 H57:I61 H64:I68 H71:I75">
    <cfRule type="containsBlanks" dxfId="193" priority="1">
      <formula>LEN(TRIM(H43))=0</formula>
    </cfRule>
  </conditionalFormatting>
  <printOptions horizontalCentered="1"/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A2E3-3D4B-417E-A5A7-F740D23E9523}">
  <dimension ref="A1:I92"/>
  <sheetViews>
    <sheetView showGridLines="0" view="pageBreakPreview" zoomScaleNormal="100" zoomScaleSheetLayoutView="100" workbookViewId="0">
      <pane ySplit="4" topLeftCell="A5" activePane="bottomLeft" state="frozen"/>
      <selection activeCell="Q1" sqref="Q1"/>
      <selection pane="bottomLeft"/>
    </sheetView>
  </sheetViews>
  <sheetFormatPr defaultColWidth="8.75" defaultRowHeight="10.5"/>
  <cols>
    <col min="1" max="1" width="11.875" style="189" customWidth="1"/>
    <col min="2" max="4" width="8.75" style="189" customWidth="1"/>
    <col min="5" max="5" width="5" style="189" customWidth="1"/>
    <col min="6" max="6" width="11.875" style="189" customWidth="1"/>
    <col min="7" max="16384" width="8.75" style="189"/>
  </cols>
  <sheetData>
    <row r="1" spans="1:9" ht="37.5" customHeight="1">
      <c r="A1" s="161" t="s">
        <v>489</v>
      </c>
    </row>
    <row r="2" spans="1:9" ht="18.75" customHeight="1">
      <c r="A2" s="190" t="s">
        <v>316</v>
      </c>
      <c r="B2" s="191"/>
      <c r="C2" s="191"/>
      <c r="H2" s="192">
        <v>45412</v>
      </c>
      <c r="I2" s="193"/>
    </row>
    <row r="3" spans="1:9" ht="11.25" customHeight="1">
      <c r="A3" s="190"/>
      <c r="B3" s="191"/>
      <c r="C3" s="191"/>
      <c r="H3" s="196"/>
      <c r="I3" s="196"/>
    </row>
    <row r="4" spans="1:9" ht="13.5" customHeight="1">
      <c r="A4" s="197" t="s">
        <v>458</v>
      </c>
      <c r="B4" s="198" t="s">
        <v>459</v>
      </c>
      <c r="C4" s="198" t="s">
        <v>32</v>
      </c>
      <c r="D4" s="197" t="s">
        <v>33</v>
      </c>
      <c r="E4" s="199"/>
      <c r="F4" s="200" t="s">
        <v>458</v>
      </c>
      <c r="G4" s="200" t="s">
        <v>459</v>
      </c>
      <c r="H4" s="198" t="s">
        <v>32</v>
      </c>
      <c r="I4" s="201" t="s">
        <v>33</v>
      </c>
    </row>
    <row r="5" spans="1:9" ht="9" customHeight="1">
      <c r="A5" s="202" t="s">
        <v>34</v>
      </c>
      <c r="B5" s="203">
        <f>SUM(B7+B14+B21+B28+B35+B42+B49+B56+B63+B70+B77+B84+G7+G14+G21+G28+G35+G42+G49+G56+G63+G70)</f>
        <v>1910</v>
      </c>
      <c r="C5" s="204">
        <f>SUM(C7+C14+C21+C28+C35+C42+C49+C56+C63+C70+C77+C84+H7+H14+H21+H28+H35+H42+H49+H56+H63+H70)</f>
        <v>895</v>
      </c>
      <c r="D5" s="204">
        <f>SUM(D7+D14+D21+D28+D35+D42+D49+D56+D63+D70+D77+D84+I7+I14+I21+I28+I35+I42+I49+I56+I63+I70)</f>
        <v>1015</v>
      </c>
      <c r="E5" s="205"/>
      <c r="F5" s="206"/>
    </row>
    <row r="6" spans="1:9" ht="9" customHeight="1">
      <c r="A6" s="199"/>
      <c r="B6" s="207"/>
      <c r="C6" s="205"/>
      <c r="D6" s="205"/>
      <c r="E6" s="205"/>
      <c r="F6" s="206"/>
    </row>
    <row r="7" spans="1:9" ht="9" customHeight="1">
      <c r="A7" s="199" t="s">
        <v>460</v>
      </c>
      <c r="B7" s="207">
        <f>SUM(B8:B12)</f>
        <v>26</v>
      </c>
      <c r="C7" s="205">
        <f>SUM(C8:C12)</f>
        <v>18</v>
      </c>
      <c r="D7" s="205">
        <f>SUM(D8:D12)</f>
        <v>8</v>
      </c>
      <c r="E7" s="205"/>
      <c r="F7" s="210" t="s">
        <v>461</v>
      </c>
      <c r="G7" s="205">
        <f>SUM(G8:G12)</f>
        <v>132</v>
      </c>
      <c r="H7" s="205">
        <f>SUM(H8:H12)</f>
        <v>61</v>
      </c>
      <c r="I7" s="205">
        <f>SUM(I8:I12)</f>
        <v>71</v>
      </c>
    </row>
    <row r="8" spans="1:9" ht="9" customHeight="1">
      <c r="A8" s="199">
        <v>0</v>
      </c>
      <c r="B8" s="208">
        <f>SUM(C8:D8)</f>
        <v>2</v>
      </c>
      <c r="C8" s="209">
        <v>1</v>
      </c>
      <c r="D8" s="235">
        <v>1</v>
      </c>
      <c r="E8" s="205"/>
      <c r="F8" s="210">
        <v>60</v>
      </c>
      <c r="G8" s="208">
        <f>SUM(H8:I8)</f>
        <v>24</v>
      </c>
      <c r="H8" s="209">
        <v>11</v>
      </c>
      <c r="I8" s="209">
        <v>13</v>
      </c>
    </row>
    <row r="9" spans="1:9" ht="9" customHeight="1">
      <c r="A9" s="199">
        <v>1</v>
      </c>
      <c r="B9" s="208">
        <f>SUM(C9:D9)</f>
        <v>5</v>
      </c>
      <c r="C9" s="209">
        <v>3</v>
      </c>
      <c r="D9" s="235">
        <v>2</v>
      </c>
      <c r="E9" s="205"/>
      <c r="F9" s="210">
        <v>61</v>
      </c>
      <c r="G9" s="208">
        <f>SUM(H9:I9)</f>
        <v>21</v>
      </c>
      <c r="H9" s="209">
        <v>8</v>
      </c>
      <c r="I9" s="209">
        <v>13</v>
      </c>
    </row>
    <row r="10" spans="1:9" ht="9" customHeight="1">
      <c r="A10" s="199">
        <v>2</v>
      </c>
      <c r="B10" s="208">
        <f>SUM(C10:D10)</f>
        <v>6</v>
      </c>
      <c r="C10" s="209">
        <v>4</v>
      </c>
      <c r="D10" s="209">
        <v>2</v>
      </c>
      <c r="E10" s="205"/>
      <c r="F10" s="210">
        <v>62</v>
      </c>
      <c r="G10" s="208">
        <f>SUM(H10:I10)</f>
        <v>33</v>
      </c>
      <c r="H10" s="209">
        <v>17</v>
      </c>
      <c r="I10" s="209">
        <v>16</v>
      </c>
    </row>
    <row r="11" spans="1:9" ht="9" customHeight="1">
      <c r="A11" s="199">
        <v>3</v>
      </c>
      <c r="B11" s="208">
        <f>SUM(C11:D11)</f>
        <v>5</v>
      </c>
      <c r="C11" s="209">
        <v>5</v>
      </c>
      <c r="D11" s="209">
        <v>0</v>
      </c>
      <c r="E11" s="205"/>
      <c r="F11" s="210">
        <v>63</v>
      </c>
      <c r="G11" s="208">
        <f>SUM(H11:I11)</f>
        <v>30</v>
      </c>
      <c r="H11" s="209">
        <v>13</v>
      </c>
      <c r="I11" s="209">
        <v>17</v>
      </c>
    </row>
    <row r="12" spans="1:9" ht="9" customHeight="1">
      <c r="A12" s="199">
        <v>4</v>
      </c>
      <c r="B12" s="208">
        <f>SUM(C12:D12)</f>
        <v>8</v>
      </c>
      <c r="C12" s="209">
        <v>5</v>
      </c>
      <c r="D12" s="209">
        <v>3</v>
      </c>
      <c r="E12" s="205"/>
      <c r="F12" s="210">
        <v>64</v>
      </c>
      <c r="G12" s="208">
        <f>SUM(H12:I12)</f>
        <v>24</v>
      </c>
      <c r="H12" s="209">
        <v>12</v>
      </c>
      <c r="I12" s="209">
        <v>12</v>
      </c>
    </row>
    <row r="13" spans="1:9" ht="9" customHeight="1">
      <c r="A13" s="199"/>
      <c r="B13" s="207"/>
      <c r="C13" s="205"/>
      <c r="D13" s="205"/>
      <c r="E13" s="205"/>
      <c r="F13" s="210"/>
      <c r="G13" s="207"/>
      <c r="H13" s="205"/>
      <c r="I13" s="205"/>
    </row>
    <row r="14" spans="1:9" ht="9" customHeight="1">
      <c r="A14" s="199" t="s">
        <v>462</v>
      </c>
      <c r="B14" s="208">
        <f t="shared" ref="B14:B19" si="0">SUM(C14:D14)</f>
        <v>44</v>
      </c>
      <c r="C14" s="205">
        <f>SUM(C15:C19)</f>
        <v>18</v>
      </c>
      <c r="D14" s="205">
        <f>SUM(D15:D19)</f>
        <v>26</v>
      </c>
      <c r="E14" s="205"/>
      <c r="F14" s="210" t="s">
        <v>463</v>
      </c>
      <c r="G14" s="207">
        <f>SUM(G15:G19)</f>
        <v>165</v>
      </c>
      <c r="H14" s="205">
        <f>SUM(H15:H19)</f>
        <v>70</v>
      </c>
      <c r="I14" s="205">
        <f>SUM(I15:I19)</f>
        <v>95</v>
      </c>
    </row>
    <row r="15" spans="1:9" ht="9" customHeight="1">
      <c r="A15" s="199">
        <v>5</v>
      </c>
      <c r="B15" s="208">
        <f t="shared" si="0"/>
        <v>6</v>
      </c>
      <c r="C15" s="209">
        <v>3</v>
      </c>
      <c r="D15" s="209">
        <v>3</v>
      </c>
      <c r="E15" s="205"/>
      <c r="F15" s="210">
        <v>65</v>
      </c>
      <c r="G15" s="208">
        <f>SUM(H15:I15)</f>
        <v>27</v>
      </c>
      <c r="H15" s="209">
        <v>13</v>
      </c>
      <c r="I15" s="209">
        <v>14</v>
      </c>
    </row>
    <row r="16" spans="1:9" ht="9" customHeight="1">
      <c r="A16" s="199">
        <v>6</v>
      </c>
      <c r="B16" s="208">
        <f t="shared" si="0"/>
        <v>10</v>
      </c>
      <c r="C16" s="209">
        <v>4</v>
      </c>
      <c r="D16" s="209">
        <v>6</v>
      </c>
      <c r="E16" s="205"/>
      <c r="F16" s="210">
        <v>66</v>
      </c>
      <c r="G16" s="208">
        <f>SUM(H16:I16)</f>
        <v>34</v>
      </c>
      <c r="H16" s="209">
        <v>14</v>
      </c>
      <c r="I16" s="209">
        <v>20</v>
      </c>
    </row>
    <row r="17" spans="1:9" ht="9" customHeight="1">
      <c r="A17" s="199">
        <v>7</v>
      </c>
      <c r="B17" s="208">
        <f t="shared" si="0"/>
        <v>6</v>
      </c>
      <c r="C17" s="209">
        <v>2</v>
      </c>
      <c r="D17" s="209">
        <v>4</v>
      </c>
      <c r="E17" s="205"/>
      <c r="F17" s="210">
        <v>67</v>
      </c>
      <c r="G17" s="208">
        <f>SUM(H17:I17)</f>
        <v>30</v>
      </c>
      <c r="H17" s="209">
        <v>15</v>
      </c>
      <c r="I17" s="209">
        <v>15</v>
      </c>
    </row>
    <row r="18" spans="1:9" ht="9" customHeight="1">
      <c r="A18" s="199">
        <v>8</v>
      </c>
      <c r="B18" s="208">
        <f t="shared" si="0"/>
        <v>11</v>
      </c>
      <c r="C18" s="209">
        <v>3</v>
      </c>
      <c r="D18" s="209">
        <v>8</v>
      </c>
      <c r="E18" s="205"/>
      <c r="F18" s="210">
        <v>68</v>
      </c>
      <c r="G18" s="208">
        <f>SUM(H18:I18)</f>
        <v>43</v>
      </c>
      <c r="H18" s="209">
        <v>14</v>
      </c>
      <c r="I18" s="209">
        <v>29</v>
      </c>
    </row>
    <row r="19" spans="1:9" ht="9" customHeight="1">
      <c r="A19" s="199">
        <v>9</v>
      </c>
      <c r="B19" s="208">
        <f t="shared" si="0"/>
        <v>11</v>
      </c>
      <c r="C19" s="205">
        <v>6</v>
      </c>
      <c r="D19" s="209">
        <v>5</v>
      </c>
      <c r="E19" s="205"/>
      <c r="F19" s="210">
        <v>69</v>
      </c>
      <c r="G19" s="208">
        <f>SUM(H19:I19)</f>
        <v>31</v>
      </c>
      <c r="H19" s="209">
        <v>14</v>
      </c>
      <c r="I19" s="209">
        <v>17</v>
      </c>
    </row>
    <row r="20" spans="1:9" ht="9" customHeight="1">
      <c r="A20" s="199"/>
      <c r="B20" s="207"/>
      <c r="C20" s="205"/>
      <c r="D20" s="205"/>
      <c r="E20" s="205"/>
      <c r="F20" s="210"/>
      <c r="G20" s="207"/>
      <c r="H20" s="205"/>
      <c r="I20" s="205"/>
    </row>
    <row r="21" spans="1:9" ht="9" customHeight="1">
      <c r="A21" s="199" t="s">
        <v>464</v>
      </c>
      <c r="B21" s="208">
        <f t="shared" ref="B21:B26" si="1">SUM(C21:D21)</f>
        <v>60</v>
      </c>
      <c r="C21" s="205">
        <f>SUM(C22:C26)</f>
        <v>31</v>
      </c>
      <c r="D21" s="205">
        <f>SUM(D22:D26)</f>
        <v>29</v>
      </c>
      <c r="E21" s="205"/>
      <c r="F21" s="210" t="s">
        <v>465</v>
      </c>
      <c r="G21" s="207">
        <f>SUM(G22:G26)</f>
        <v>202</v>
      </c>
      <c r="H21" s="205">
        <f>SUM(H22:H26)</f>
        <v>96</v>
      </c>
      <c r="I21" s="205">
        <f>SUM(I22:I26)</f>
        <v>106</v>
      </c>
    </row>
    <row r="22" spans="1:9" ht="9" customHeight="1">
      <c r="A22" s="199">
        <v>10</v>
      </c>
      <c r="B22" s="208">
        <f t="shared" si="1"/>
        <v>11</v>
      </c>
      <c r="C22" s="209">
        <v>6</v>
      </c>
      <c r="D22" s="235">
        <v>5</v>
      </c>
      <c r="E22" s="205"/>
      <c r="F22" s="210">
        <v>70</v>
      </c>
      <c r="G22" s="208">
        <f>SUM(H22:I22)</f>
        <v>44</v>
      </c>
      <c r="H22" s="209">
        <v>20</v>
      </c>
      <c r="I22" s="209">
        <v>24</v>
      </c>
    </row>
    <row r="23" spans="1:9" ht="9" customHeight="1">
      <c r="A23" s="199">
        <v>11</v>
      </c>
      <c r="B23" s="208">
        <f t="shared" si="1"/>
        <v>12</v>
      </c>
      <c r="C23" s="209">
        <v>5</v>
      </c>
      <c r="D23" s="235">
        <v>7</v>
      </c>
      <c r="E23" s="205"/>
      <c r="F23" s="210">
        <v>71</v>
      </c>
      <c r="G23" s="208">
        <f>SUM(H23:I23)</f>
        <v>32</v>
      </c>
      <c r="H23" s="209">
        <v>14</v>
      </c>
      <c r="I23" s="209">
        <v>18</v>
      </c>
    </row>
    <row r="24" spans="1:9" ht="9" customHeight="1">
      <c r="A24" s="199">
        <v>12</v>
      </c>
      <c r="B24" s="208">
        <f t="shared" si="1"/>
        <v>12</v>
      </c>
      <c r="C24" s="209">
        <v>8</v>
      </c>
      <c r="D24" s="209">
        <v>4</v>
      </c>
      <c r="E24" s="205"/>
      <c r="F24" s="210">
        <v>72</v>
      </c>
      <c r="G24" s="208">
        <f>SUM(H24:I24)</f>
        <v>43</v>
      </c>
      <c r="H24" s="209">
        <v>22</v>
      </c>
      <c r="I24" s="209">
        <v>21</v>
      </c>
    </row>
    <row r="25" spans="1:9" ht="9" customHeight="1">
      <c r="A25" s="199">
        <v>13</v>
      </c>
      <c r="B25" s="208">
        <f t="shared" si="1"/>
        <v>13</v>
      </c>
      <c r="C25" s="209">
        <v>7</v>
      </c>
      <c r="D25" s="209">
        <v>6</v>
      </c>
      <c r="E25" s="205"/>
      <c r="F25" s="210">
        <v>73</v>
      </c>
      <c r="G25" s="208">
        <f>SUM(H25:I25)</f>
        <v>41</v>
      </c>
      <c r="H25" s="209">
        <v>28</v>
      </c>
      <c r="I25" s="209">
        <v>13</v>
      </c>
    </row>
    <row r="26" spans="1:9" ht="9" customHeight="1">
      <c r="A26" s="199">
        <v>14</v>
      </c>
      <c r="B26" s="208">
        <f t="shared" si="1"/>
        <v>12</v>
      </c>
      <c r="C26" s="209">
        <v>5</v>
      </c>
      <c r="D26" s="209">
        <v>7</v>
      </c>
      <c r="E26" s="205"/>
      <c r="F26" s="210">
        <v>74</v>
      </c>
      <c r="G26" s="208">
        <f>SUM(H26:I26)</f>
        <v>42</v>
      </c>
      <c r="H26" s="209">
        <v>12</v>
      </c>
      <c r="I26" s="209">
        <v>30</v>
      </c>
    </row>
    <row r="27" spans="1:9" ht="9" customHeight="1">
      <c r="A27" s="199"/>
      <c r="B27" s="207"/>
      <c r="C27" s="205"/>
      <c r="D27" s="205"/>
      <c r="E27" s="205"/>
      <c r="F27" s="210"/>
      <c r="G27" s="207"/>
      <c r="H27" s="205"/>
      <c r="I27" s="205"/>
    </row>
    <row r="28" spans="1:9" ht="9" customHeight="1">
      <c r="A28" s="199" t="s">
        <v>466</v>
      </c>
      <c r="B28" s="208">
        <f t="shared" ref="B28:B33" si="2">SUM(C28:D28)</f>
        <v>59</v>
      </c>
      <c r="C28" s="205">
        <f>SUM(C29:C33)</f>
        <v>31</v>
      </c>
      <c r="D28" s="205">
        <f>SUM(D29:D33)</f>
        <v>28</v>
      </c>
      <c r="E28" s="205"/>
      <c r="F28" s="210" t="s">
        <v>467</v>
      </c>
      <c r="G28" s="207">
        <f>SUM(G29:G33)</f>
        <v>199</v>
      </c>
      <c r="H28" s="205">
        <f>SUM(H29:H33)</f>
        <v>92</v>
      </c>
      <c r="I28" s="205">
        <f>SUM(I29:I33)</f>
        <v>107</v>
      </c>
    </row>
    <row r="29" spans="1:9" ht="9" customHeight="1">
      <c r="A29" s="199">
        <v>15</v>
      </c>
      <c r="B29" s="208">
        <f t="shared" si="2"/>
        <v>14</v>
      </c>
      <c r="C29" s="209">
        <v>5</v>
      </c>
      <c r="D29" s="209">
        <v>9</v>
      </c>
      <c r="E29" s="205"/>
      <c r="F29" s="210">
        <v>75</v>
      </c>
      <c r="G29" s="208">
        <f>SUM(H29:I29)</f>
        <v>45</v>
      </c>
      <c r="H29" s="209">
        <v>23</v>
      </c>
      <c r="I29" s="209">
        <v>22</v>
      </c>
    </row>
    <row r="30" spans="1:9" ht="9" customHeight="1">
      <c r="A30" s="199">
        <v>16</v>
      </c>
      <c r="B30" s="208">
        <f t="shared" si="2"/>
        <v>10</v>
      </c>
      <c r="C30" s="209">
        <v>6</v>
      </c>
      <c r="D30" s="209">
        <v>4</v>
      </c>
      <c r="E30" s="205"/>
      <c r="F30" s="210">
        <v>76</v>
      </c>
      <c r="G30" s="208">
        <f>SUM(H30:I30)</f>
        <v>46</v>
      </c>
      <c r="H30" s="209">
        <v>22</v>
      </c>
      <c r="I30" s="209">
        <v>24</v>
      </c>
    </row>
    <row r="31" spans="1:9" ht="9" customHeight="1">
      <c r="A31" s="199">
        <v>17</v>
      </c>
      <c r="B31" s="208">
        <f t="shared" si="2"/>
        <v>7</v>
      </c>
      <c r="C31" s="209">
        <v>6</v>
      </c>
      <c r="D31" s="209">
        <v>1</v>
      </c>
      <c r="E31" s="205"/>
      <c r="F31" s="210">
        <v>77</v>
      </c>
      <c r="G31" s="208">
        <f>SUM(H31:I31)</f>
        <v>47</v>
      </c>
      <c r="H31" s="209">
        <v>18</v>
      </c>
      <c r="I31" s="209">
        <v>29</v>
      </c>
    </row>
    <row r="32" spans="1:9" ht="9" customHeight="1">
      <c r="A32" s="199">
        <v>18</v>
      </c>
      <c r="B32" s="208">
        <f t="shared" si="2"/>
        <v>13</v>
      </c>
      <c r="C32" s="209">
        <v>5</v>
      </c>
      <c r="D32" s="209">
        <v>8</v>
      </c>
      <c r="E32" s="205"/>
      <c r="F32" s="210">
        <v>78</v>
      </c>
      <c r="G32" s="208">
        <f>SUM(H32:I32)</f>
        <v>25</v>
      </c>
      <c r="H32" s="209">
        <v>13</v>
      </c>
      <c r="I32" s="209">
        <v>12</v>
      </c>
    </row>
    <row r="33" spans="1:9" ht="9" customHeight="1">
      <c r="A33" s="199">
        <v>19</v>
      </c>
      <c r="B33" s="208">
        <f t="shared" si="2"/>
        <v>15</v>
      </c>
      <c r="C33" s="209">
        <v>9</v>
      </c>
      <c r="D33" s="209">
        <v>6</v>
      </c>
      <c r="E33" s="205"/>
      <c r="F33" s="210">
        <v>79</v>
      </c>
      <c r="G33" s="208">
        <f>SUM(H33:I33)</f>
        <v>36</v>
      </c>
      <c r="H33" s="209">
        <v>16</v>
      </c>
      <c r="I33" s="209">
        <v>20</v>
      </c>
    </row>
    <row r="34" spans="1:9" ht="9" customHeight="1">
      <c r="A34" s="199"/>
      <c r="B34" s="207"/>
      <c r="C34" s="205"/>
      <c r="D34" s="205"/>
      <c r="E34" s="205"/>
      <c r="F34" s="210"/>
      <c r="G34" s="207"/>
      <c r="H34" s="205"/>
      <c r="I34" s="205"/>
    </row>
    <row r="35" spans="1:9" ht="9" customHeight="1">
      <c r="A35" s="199" t="s">
        <v>468</v>
      </c>
      <c r="B35" s="207">
        <f>SUM(B36:B40)</f>
        <v>71</v>
      </c>
      <c r="C35" s="205">
        <f>SUM(C36:C40)</f>
        <v>31</v>
      </c>
      <c r="D35" s="205">
        <f>SUM(D36:D40)</f>
        <v>40</v>
      </c>
      <c r="E35" s="205"/>
      <c r="F35" s="210" t="s">
        <v>469</v>
      </c>
      <c r="G35" s="207">
        <f>SUM(G36:G40)</f>
        <v>162</v>
      </c>
      <c r="H35" s="205">
        <f>SUM(H36:H40)</f>
        <v>69</v>
      </c>
      <c r="I35" s="205">
        <f>SUM(I36:I40)</f>
        <v>93</v>
      </c>
    </row>
    <row r="36" spans="1:9" ht="9" customHeight="1">
      <c r="A36" s="199">
        <v>20</v>
      </c>
      <c r="B36" s="208">
        <f>SUM(C36:D36)</f>
        <v>17</v>
      </c>
      <c r="C36" s="209">
        <v>4</v>
      </c>
      <c r="D36" s="209">
        <v>13</v>
      </c>
      <c r="E36" s="205"/>
      <c r="F36" s="210">
        <v>80</v>
      </c>
      <c r="G36" s="208">
        <f>SUM(H36:I36)</f>
        <v>35</v>
      </c>
      <c r="H36" s="209">
        <v>15</v>
      </c>
      <c r="I36" s="209">
        <v>20</v>
      </c>
    </row>
    <row r="37" spans="1:9" ht="9" customHeight="1">
      <c r="A37" s="199">
        <v>21</v>
      </c>
      <c r="B37" s="208">
        <f>SUM(C37:D37)</f>
        <v>11</v>
      </c>
      <c r="C37" s="209">
        <v>4</v>
      </c>
      <c r="D37" s="209">
        <v>7</v>
      </c>
      <c r="E37" s="205"/>
      <c r="F37" s="210">
        <v>81</v>
      </c>
      <c r="G37" s="208">
        <f>SUM(H37:I37)</f>
        <v>34</v>
      </c>
      <c r="H37" s="209">
        <v>18</v>
      </c>
      <c r="I37" s="209">
        <v>16</v>
      </c>
    </row>
    <row r="38" spans="1:9" ht="9" customHeight="1">
      <c r="A38" s="199">
        <v>22</v>
      </c>
      <c r="B38" s="208">
        <f>SUM(C38:D38)</f>
        <v>17</v>
      </c>
      <c r="C38" s="209">
        <v>10</v>
      </c>
      <c r="D38" s="209">
        <v>7</v>
      </c>
      <c r="E38" s="205"/>
      <c r="F38" s="210">
        <v>82</v>
      </c>
      <c r="G38" s="208">
        <f>SUM(H38:I38)</f>
        <v>20</v>
      </c>
      <c r="H38" s="209">
        <v>8</v>
      </c>
      <c r="I38" s="209">
        <v>12</v>
      </c>
    </row>
    <row r="39" spans="1:9" ht="9" customHeight="1">
      <c r="A39" s="199">
        <v>23</v>
      </c>
      <c r="B39" s="208">
        <f>SUM(C39:D39)</f>
        <v>14</v>
      </c>
      <c r="C39" s="209">
        <v>5</v>
      </c>
      <c r="D39" s="209">
        <v>9</v>
      </c>
      <c r="E39" s="205"/>
      <c r="F39" s="210">
        <v>83</v>
      </c>
      <c r="G39" s="208">
        <f>SUM(H39:I39)</f>
        <v>44</v>
      </c>
      <c r="H39" s="209">
        <v>16</v>
      </c>
      <c r="I39" s="209">
        <v>28</v>
      </c>
    </row>
    <row r="40" spans="1:9" ht="9" customHeight="1">
      <c r="A40" s="210">
        <v>24</v>
      </c>
      <c r="B40" s="209">
        <f>SUM(C40:D40)</f>
        <v>12</v>
      </c>
      <c r="C40" s="209">
        <v>8</v>
      </c>
      <c r="D40" s="209">
        <v>4</v>
      </c>
      <c r="E40" s="205"/>
      <c r="F40" s="210">
        <v>84</v>
      </c>
      <c r="G40" s="208">
        <f>SUM(H40:I40)</f>
        <v>29</v>
      </c>
      <c r="H40" s="209">
        <v>12</v>
      </c>
      <c r="I40" s="209">
        <v>17</v>
      </c>
    </row>
    <row r="41" spans="1:9" ht="9" customHeight="1">
      <c r="A41" s="210"/>
      <c r="B41" s="205"/>
      <c r="C41" s="205"/>
      <c r="D41" s="205"/>
      <c r="E41" s="205"/>
      <c r="F41" s="210"/>
      <c r="G41" s="207"/>
      <c r="H41" s="205"/>
      <c r="I41" s="205"/>
    </row>
    <row r="42" spans="1:9" ht="9" customHeight="1">
      <c r="A42" s="210" t="s">
        <v>470</v>
      </c>
      <c r="B42" s="205">
        <f>SUM(B43:B47)</f>
        <v>58</v>
      </c>
      <c r="C42" s="205">
        <f>SUM(C43:C47)</f>
        <v>30</v>
      </c>
      <c r="D42" s="205">
        <f>SUM(D43:D47)</f>
        <v>28</v>
      </c>
      <c r="E42" s="205"/>
      <c r="F42" s="210" t="s">
        <v>471</v>
      </c>
      <c r="G42" s="207">
        <f>SUM(G43:G47)</f>
        <v>111</v>
      </c>
      <c r="H42" s="205">
        <f>SUM(H43:H47)</f>
        <v>41</v>
      </c>
      <c r="I42" s="205">
        <f>SUM(I43:I47)</f>
        <v>70</v>
      </c>
    </row>
    <row r="43" spans="1:9" ht="9" customHeight="1">
      <c r="A43" s="210">
        <v>25</v>
      </c>
      <c r="B43" s="209">
        <f>SUM(C43:D43)</f>
        <v>14</v>
      </c>
      <c r="C43" s="209">
        <v>8</v>
      </c>
      <c r="D43" s="209">
        <v>6</v>
      </c>
      <c r="E43" s="205"/>
      <c r="F43" s="210">
        <v>85</v>
      </c>
      <c r="G43" s="208">
        <f>SUM(H43:I43)</f>
        <v>15</v>
      </c>
      <c r="H43" s="209">
        <v>8</v>
      </c>
      <c r="I43" s="209">
        <v>7</v>
      </c>
    </row>
    <row r="44" spans="1:9" ht="9" customHeight="1">
      <c r="A44" s="210">
        <v>26</v>
      </c>
      <c r="B44" s="209">
        <f>SUM(C44:D44)</f>
        <v>12</v>
      </c>
      <c r="C44" s="209">
        <v>6</v>
      </c>
      <c r="D44" s="209">
        <v>6</v>
      </c>
      <c r="E44" s="205"/>
      <c r="F44" s="210">
        <v>86</v>
      </c>
      <c r="G44" s="208">
        <f>SUM(H44:I44)</f>
        <v>29</v>
      </c>
      <c r="H44" s="209">
        <v>10</v>
      </c>
      <c r="I44" s="209">
        <v>19</v>
      </c>
    </row>
    <row r="45" spans="1:9" ht="9" customHeight="1">
      <c r="A45" s="210">
        <v>27</v>
      </c>
      <c r="B45" s="209">
        <f>SUM(C45:D45)</f>
        <v>12</v>
      </c>
      <c r="C45" s="209">
        <v>6</v>
      </c>
      <c r="D45" s="209">
        <v>6</v>
      </c>
      <c r="E45" s="205"/>
      <c r="F45" s="210">
        <v>87</v>
      </c>
      <c r="G45" s="208">
        <f>SUM(H45:I45)</f>
        <v>23</v>
      </c>
      <c r="H45" s="209">
        <v>7</v>
      </c>
      <c r="I45" s="209">
        <v>16</v>
      </c>
    </row>
    <row r="46" spans="1:9" ht="9" customHeight="1">
      <c r="A46" s="210">
        <v>28</v>
      </c>
      <c r="B46" s="209">
        <f>SUM(C46:D46)</f>
        <v>8</v>
      </c>
      <c r="C46" s="209">
        <v>5</v>
      </c>
      <c r="D46" s="209">
        <v>3</v>
      </c>
      <c r="E46" s="205"/>
      <c r="F46" s="210">
        <v>88</v>
      </c>
      <c r="G46" s="208">
        <f>SUM(H46:I46)</f>
        <v>22</v>
      </c>
      <c r="H46" s="209">
        <v>9</v>
      </c>
      <c r="I46" s="209">
        <v>13</v>
      </c>
    </row>
    <row r="47" spans="1:9" ht="9" customHeight="1">
      <c r="A47" s="210">
        <v>29</v>
      </c>
      <c r="B47" s="209">
        <f>SUM(C47:D47)</f>
        <v>12</v>
      </c>
      <c r="C47" s="209">
        <v>5</v>
      </c>
      <c r="D47" s="209">
        <v>7</v>
      </c>
      <c r="E47" s="205"/>
      <c r="F47" s="210">
        <v>89</v>
      </c>
      <c r="G47" s="208">
        <f>SUM(H47:I47)</f>
        <v>22</v>
      </c>
      <c r="H47" s="209">
        <v>7</v>
      </c>
      <c r="I47" s="209">
        <v>15</v>
      </c>
    </row>
    <row r="48" spans="1:9" ht="9" customHeight="1">
      <c r="A48" s="210"/>
      <c r="B48" s="205"/>
      <c r="C48" s="205"/>
      <c r="D48" s="205"/>
      <c r="E48" s="205"/>
      <c r="F48" s="210"/>
      <c r="G48" s="207"/>
      <c r="H48" s="205"/>
      <c r="I48" s="205"/>
    </row>
    <row r="49" spans="1:9" ht="9" customHeight="1">
      <c r="A49" s="210" t="s">
        <v>472</v>
      </c>
      <c r="B49" s="205">
        <f>SUM(B50:B54)</f>
        <v>45</v>
      </c>
      <c r="C49" s="205">
        <f>SUM(C50:C54)</f>
        <v>24</v>
      </c>
      <c r="D49" s="205">
        <f>SUM(D50:D54)</f>
        <v>21</v>
      </c>
      <c r="E49" s="205"/>
      <c r="F49" s="210" t="s">
        <v>473</v>
      </c>
      <c r="G49" s="207">
        <f>SUM(G50:G54)</f>
        <v>75</v>
      </c>
      <c r="H49" s="205">
        <f>SUM(H50:H54)</f>
        <v>25</v>
      </c>
      <c r="I49" s="205">
        <f>SUM(I50:I54)</f>
        <v>50</v>
      </c>
    </row>
    <row r="50" spans="1:9" ht="9" customHeight="1">
      <c r="A50" s="210">
        <v>30</v>
      </c>
      <c r="B50" s="209">
        <f>SUM(C50:D50)</f>
        <v>8</v>
      </c>
      <c r="C50" s="209">
        <v>6</v>
      </c>
      <c r="D50" s="209">
        <v>2</v>
      </c>
      <c r="E50" s="205"/>
      <c r="F50" s="210">
        <v>90</v>
      </c>
      <c r="G50" s="208">
        <f>SUM(H50:I50)</f>
        <v>21</v>
      </c>
      <c r="H50" s="209">
        <v>10</v>
      </c>
      <c r="I50" s="209">
        <v>11</v>
      </c>
    </row>
    <row r="51" spans="1:9" ht="9" customHeight="1">
      <c r="A51" s="210">
        <v>31</v>
      </c>
      <c r="B51" s="209">
        <f>SUM(C51:D51)</f>
        <v>8</v>
      </c>
      <c r="C51" s="209">
        <v>2</v>
      </c>
      <c r="D51" s="209">
        <v>6</v>
      </c>
      <c r="E51" s="205"/>
      <c r="F51" s="210">
        <v>91</v>
      </c>
      <c r="G51" s="208">
        <f>SUM(H51:I51)</f>
        <v>15</v>
      </c>
      <c r="H51" s="209">
        <v>6</v>
      </c>
      <c r="I51" s="209">
        <v>9</v>
      </c>
    </row>
    <row r="52" spans="1:9" ht="9" customHeight="1">
      <c r="A52" s="210">
        <v>32</v>
      </c>
      <c r="B52" s="209">
        <f>SUM(C52:D52)</f>
        <v>8</v>
      </c>
      <c r="C52" s="209">
        <v>4</v>
      </c>
      <c r="D52" s="209">
        <v>4</v>
      </c>
      <c r="E52" s="205"/>
      <c r="F52" s="210">
        <v>92</v>
      </c>
      <c r="G52" s="208">
        <f>SUM(H52:I52)</f>
        <v>18</v>
      </c>
      <c r="H52" s="209">
        <v>4</v>
      </c>
      <c r="I52" s="209">
        <v>14</v>
      </c>
    </row>
    <row r="53" spans="1:9" ht="9" customHeight="1">
      <c r="A53" s="199">
        <v>33</v>
      </c>
      <c r="B53" s="208">
        <f>SUM(C53:D53)</f>
        <v>11</v>
      </c>
      <c r="C53" s="209">
        <v>6</v>
      </c>
      <c r="D53" s="209">
        <v>5</v>
      </c>
      <c r="E53" s="205"/>
      <c r="F53" s="210">
        <v>93</v>
      </c>
      <c r="G53" s="208">
        <f>SUM(H53:I53)</f>
        <v>14</v>
      </c>
      <c r="H53" s="235">
        <v>3</v>
      </c>
      <c r="I53" s="209">
        <v>11</v>
      </c>
    </row>
    <row r="54" spans="1:9" ht="9" customHeight="1">
      <c r="A54" s="199">
        <v>34</v>
      </c>
      <c r="B54" s="208">
        <f>SUM(C54:D54)</f>
        <v>10</v>
      </c>
      <c r="C54" s="209">
        <v>6</v>
      </c>
      <c r="D54" s="209">
        <v>4</v>
      </c>
      <c r="E54" s="205"/>
      <c r="F54" s="210">
        <v>94</v>
      </c>
      <c r="G54" s="208">
        <f>SUM(H54:I54)</f>
        <v>7</v>
      </c>
      <c r="H54" s="235">
        <v>2</v>
      </c>
      <c r="I54" s="209">
        <v>5</v>
      </c>
    </row>
    <row r="55" spans="1:9" ht="9" customHeight="1">
      <c r="A55" s="199"/>
      <c r="B55" s="207"/>
      <c r="C55" s="205"/>
      <c r="D55" s="205"/>
      <c r="E55" s="205"/>
      <c r="F55" s="210"/>
      <c r="G55" s="207"/>
      <c r="H55" s="205"/>
      <c r="I55" s="205"/>
    </row>
    <row r="56" spans="1:9" ht="9" customHeight="1">
      <c r="A56" s="199" t="s">
        <v>474</v>
      </c>
      <c r="B56" s="207">
        <f>SUM(B57:B61)</f>
        <v>58</v>
      </c>
      <c r="C56" s="205">
        <f>SUM(C57:C61)</f>
        <v>30</v>
      </c>
      <c r="D56" s="205">
        <f>SUM(D57:D61)</f>
        <v>28</v>
      </c>
      <c r="E56" s="205"/>
      <c r="F56" s="210" t="s">
        <v>475</v>
      </c>
      <c r="G56" s="233">
        <f>SUM(G57:G61)</f>
        <v>23</v>
      </c>
      <c r="H56" s="214">
        <f>SUM(H57:H61)</f>
        <v>8</v>
      </c>
      <c r="I56" s="214">
        <f>SUM(I57:I61)</f>
        <v>15</v>
      </c>
    </row>
    <row r="57" spans="1:9" ht="9" customHeight="1">
      <c r="A57" s="199">
        <v>35</v>
      </c>
      <c r="B57" s="208">
        <f t="shared" ref="B57:B61" si="3">SUM(C57:D57)</f>
        <v>11</v>
      </c>
      <c r="C57" s="209">
        <v>5</v>
      </c>
      <c r="D57" s="209">
        <v>6</v>
      </c>
      <c r="E57" s="205"/>
      <c r="F57" s="210">
        <v>95</v>
      </c>
      <c r="G57" s="213">
        <f>SUM(H57:I57)</f>
        <v>9</v>
      </c>
      <c r="H57" s="215">
        <v>2</v>
      </c>
      <c r="I57" s="211">
        <v>7</v>
      </c>
    </row>
    <row r="58" spans="1:9" ht="9" customHeight="1">
      <c r="A58" s="199">
        <v>36</v>
      </c>
      <c r="B58" s="208">
        <f t="shared" si="3"/>
        <v>8</v>
      </c>
      <c r="C58" s="209">
        <v>6</v>
      </c>
      <c r="D58" s="209">
        <v>2</v>
      </c>
      <c r="E58" s="205"/>
      <c r="F58" s="210">
        <v>96</v>
      </c>
      <c r="G58" s="213">
        <f>SUM(H58:I58)</f>
        <v>5</v>
      </c>
      <c r="H58" s="215">
        <v>2</v>
      </c>
      <c r="I58" s="211">
        <v>3</v>
      </c>
    </row>
    <row r="59" spans="1:9" ht="9" customHeight="1">
      <c r="A59" s="199">
        <v>37</v>
      </c>
      <c r="B59" s="208">
        <f t="shared" si="3"/>
        <v>12</v>
      </c>
      <c r="C59" s="209">
        <v>6</v>
      </c>
      <c r="D59" s="209">
        <v>6</v>
      </c>
      <c r="E59" s="205"/>
      <c r="F59" s="210">
        <v>97</v>
      </c>
      <c r="G59" s="213">
        <f>SUM(H59:I59)</f>
        <v>3</v>
      </c>
      <c r="H59" s="215">
        <v>3</v>
      </c>
      <c r="I59" s="211">
        <v>0</v>
      </c>
    </row>
    <row r="60" spans="1:9" ht="9" customHeight="1">
      <c r="A60" s="199">
        <v>38</v>
      </c>
      <c r="B60" s="208">
        <f t="shared" si="3"/>
        <v>12</v>
      </c>
      <c r="C60" s="209">
        <v>5</v>
      </c>
      <c r="D60" s="209">
        <v>7</v>
      </c>
      <c r="E60" s="205"/>
      <c r="F60" s="210">
        <v>98</v>
      </c>
      <c r="G60" s="213">
        <f>SUM(H60:I60)</f>
        <v>4</v>
      </c>
      <c r="H60" s="215">
        <v>1</v>
      </c>
      <c r="I60" s="215">
        <v>3</v>
      </c>
    </row>
    <row r="61" spans="1:9" ht="9" customHeight="1">
      <c r="A61" s="199">
        <v>39</v>
      </c>
      <c r="B61" s="208">
        <f t="shared" si="3"/>
        <v>15</v>
      </c>
      <c r="C61" s="209">
        <v>8</v>
      </c>
      <c r="D61" s="209">
        <v>7</v>
      </c>
      <c r="E61" s="205"/>
      <c r="F61" s="210">
        <v>99</v>
      </c>
      <c r="G61" s="213">
        <f>SUM(H61:I61)</f>
        <v>2</v>
      </c>
      <c r="H61" s="215">
        <v>0</v>
      </c>
      <c r="I61" s="215">
        <v>2</v>
      </c>
    </row>
    <row r="62" spans="1:9" ht="9" customHeight="1">
      <c r="A62" s="199"/>
      <c r="B62" s="208"/>
      <c r="C62" s="205"/>
      <c r="D62" s="205"/>
      <c r="E62" s="205"/>
      <c r="F62" s="210"/>
      <c r="G62" s="233"/>
      <c r="H62" s="214"/>
      <c r="I62" s="214"/>
    </row>
    <row r="63" spans="1:9" ht="9" customHeight="1">
      <c r="A63" s="199" t="s">
        <v>476</v>
      </c>
      <c r="B63" s="207">
        <f>SUM(B64:B68)</f>
        <v>83</v>
      </c>
      <c r="C63" s="205">
        <f>SUM(C64:C68)</f>
        <v>40</v>
      </c>
      <c r="D63" s="205">
        <f>SUM(D64:D68)</f>
        <v>43</v>
      </c>
      <c r="E63" s="205"/>
      <c r="F63" s="210" t="s">
        <v>477</v>
      </c>
      <c r="G63" s="233">
        <f>SUM(G64:G68)</f>
        <v>2</v>
      </c>
      <c r="H63" s="214">
        <f t="shared" ref="H63:I63" si="4">SUM(H64:H68)</f>
        <v>1</v>
      </c>
      <c r="I63" s="214">
        <f t="shared" si="4"/>
        <v>1</v>
      </c>
    </row>
    <row r="64" spans="1:9" ht="9" customHeight="1">
      <c r="A64" s="199">
        <v>40</v>
      </c>
      <c r="B64" s="208">
        <f>SUM(C64:D64)</f>
        <v>14</v>
      </c>
      <c r="C64" s="209">
        <v>8</v>
      </c>
      <c r="D64" s="209">
        <v>6</v>
      </c>
      <c r="E64" s="205"/>
      <c r="F64" s="210">
        <v>100</v>
      </c>
      <c r="G64" s="236">
        <f>SUM(H64:I64)</f>
        <v>0</v>
      </c>
      <c r="H64" s="215">
        <v>0</v>
      </c>
      <c r="I64" s="215">
        <v>0</v>
      </c>
    </row>
    <row r="65" spans="1:9" ht="9" customHeight="1">
      <c r="A65" s="199">
        <v>41</v>
      </c>
      <c r="B65" s="208">
        <f>SUM(C65:D65)</f>
        <v>20</v>
      </c>
      <c r="C65" s="209">
        <v>9</v>
      </c>
      <c r="D65" s="209">
        <v>11</v>
      </c>
      <c r="E65" s="205"/>
      <c r="F65" s="210">
        <v>101</v>
      </c>
      <c r="G65" s="236">
        <f t="shared" ref="G65:G75" si="5">SUM(H65:I65)</f>
        <v>2</v>
      </c>
      <c r="H65" s="215">
        <v>1</v>
      </c>
      <c r="I65" s="215">
        <v>1</v>
      </c>
    </row>
    <row r="66" spans="1:9" ht="9" customHeight="1">
      <c r="A66" s="199">
        <v>42</v>
      </c>
      <c r="B66" s="208">
        <f>SUM(C66:D66)</f>
        <v>19</v>
      </c>
      <c r="C66" s="209">
        <v>10</v>
      </c>
      <c r="D66" s="209">
        <v>9</v>
      </c>
      <c r="E66" s="205"/>
      <c r="F66" s="210">
        <v>102</v>
      </c>
      <c r="G66" s="236">
        <f t="shared" si="5"/>
        <v>0</v>
      </c>
      <c r="H66" s="215">
        <v>0</v>
      </c>
      <c r="I66" s="215">
        <v>0</v>
      </c>
    </row>
    <row r="67" spans="1:9" ht="9" customHeight="1">
      <c r="A67" s="199">
        <v>43</v>
      </c>
      <c r="B67" s="208">
        <f>SUM(C67:D67)</f>
        <v>15</v>
      </c>
      <c r="C67" s="209">
        <v>4</v>
      </c>
      <c r="D67" s="209">
        <v>11</v>
      </c>
      <c r="E67" s="205"/>
      <c r="F67" s="210">
        <v>103</v>
      </c>
      <c r="G67" s="236">
        <f t="shared" si="5"/>
        <v>0</v>
      </c>
      <c r="H67" s="215">
        <v>0</v>
      </c>
      <c r="I67" s="215">
        <v>0</v>
      </c>
    </row>
    <row r="68" spans="1:9" ht="9" customHeight="1">
      <c r="A68" s="199">
        <v>44</v>
      </c>
      <c r="B68" s="208">
        <f>SUM(C68:D68)</f>
        <v>15</v>
      </c>
      <c r="C68" s="209">
        <v>9</v>
      </c>
      <c r="D68" s="209">
        <v>6</v>
      </c>
      <c r="E68" s="205"/>
      <c r="F68" s="210">
        <v>104</v>
      </c>
      <c r="G68" s="236">
        <f t="shared" si="5"/>
        <v>0</v>
      </c>
      <c r="H68" s="215">
        <v>0</v>
      </c>
      <c r="I68" s="215">
        <v>0</v>
      </c>
    </row>
    <row r="69" spans="1:9" ht="9" customHeight="1">
      <c r="A69" s="199"/>
      <c r="B69" s="207"/>
      <c r="C69" s="205"/>
      <c r="D69" s="205"/>
      <c r="E69" s="205"/>
      <c r="F69" s="210"/>
      <c r="G69" s="236"/>
      <c r="H69" s="215"/>
      <c r="I69" s="214"/>
    </row>
    <row r="70" spans="1:9" ht="9" customHeight="1">
      <c r="A70" s="199" t="s">
        <v>478</v>
      </c>
      <c r="B70" s="207">
        <f>SUM(B71:B75)</f>
        <v>114</v>
      </c>
      <c r="C70" s="205">
        <f>SUM(C71:C75)</f>
        <v>56</v>
      </c>
      <c r="D70" s="205">
        <f>SUM(D71:D75)</f>
        <v>58</v>
      </c>
      <c r="E70" s="205"/>
      <c r="F70" s="210" t="s">
        <v>479</v>
      </c>
      <c r="G70" s="236">
        <f>SUM(G71:G75)</f>
        <v>0</v>
      </c>
      <c r="H70" s="215">
        <f t="shared" ref="H70:I70" si="6">SUM(H71:H75)</f>
        <v>0</v>
      </c>
      <c r="I70" s="215">
        <f t="shared" si="6"/>
        <v>0</v>
      </c>
    </row>
    <row r="71" spans="1:9" ht="9" customHeight="1">
      <c r="A71" s="199">
        <v>45</v>
      </c>
      <c r="B71" s="208">
        <f>SUM(C71:D71)</f>
        <v>27</v>
      </c>
      <c r="C71" s="209">
        <v>16</v>
      </c>
      <c r="D71" s="209">
        <v>11</v>
      </c>
      <c r="E71" s="205"/>
      <c r="F71" s="210">
        <v>105</v>
      </c>
      <c r="G71" s="236">
        <f t="shared" si="5"/>
        <v>0</v>
      </c>
      <c r="H71" s="215">
        <v>0</v>
      </c>
      <c r="I71" s="215">
        <v>0</v>
      </c>
    </row>
    <row r="72" spans="1:9" ht="9" customHeight="1">
      <c r="A72" s="199">
        <v>46</v>
      </c>
      <c r="B72" s="208">
        <f>SUM(C72:D72)</f>
        <v>17</v>
      </c>
      <c r="C72" s="209">
        <v>8</v>
      </c>
      <c r="D72" s="209">
        <v>9</v>
      </c>
      <c r="E72" s="205"/>
      <c r="F72" s="210">
        <v>106</v>
      </c>
      <c r="G72" s="236">
        <f t="shared" si="5"/>
        <v>0</v>
      </c>
      <c r="H72" s="215">
        <v>0</v>
      </c>
      <c r="I72" s="215">
        <v>0</v>
      </c>
    </row>
    <row r="73" spans="1:9" ht="9" customHeight="1">
      <c r="A73" s="199">
        <v>47</v>
      </c>
      <c r="B73" s="208">
        <f>SUM(C73:D73)</f>
        <v>21</v>
      </c>
      <c r="C73" s="209">
        <v>11</v>
      </c>
      <c r="D73" s="209">
        <v>10</v>
      </c>
      <c r="E73" s="205"/>
      <c r="F73" s="210">
        <v>107</v>
      </c>
      <c r="G73" s="236">
        <f t="shared" si="5"/>
        <v>0</v>
      </c>
      <c r="H73" s="215">
        <v>0</v>
      </c>
      <c r="I73" s="215">
        <v>0</v>
      </c>
    </row>
    <row r="74" spans="1:9" ht="9" customHeight="1">
      <c r="A74" s="199">
        <v>48</v>
      </c>
      <c r="B74" s="208">
        <f>SUM(C74:D74)</f>
        <v>26</v>
      </c>
      <c r="C74" s="209">
        <v>10</v>
      </c>
      <c r="D74" s="209">
        <v>16</v>
      </c>
      <c r="E74" s="205"/>
      <c r="F74" s="210">
        <v>108</v>
      </c>
      <c r="G74" s="236">
        <f t="shared" si="5"/>
        <v>0</v>
      </c>
      <c r="H74" s="237">
        <v>0</v>
      </c>
      <c r="I74" s="215">
        <v>0</v>
      </c>
    </row>
    <row r="75" spans="1:9" ht="9" customHeight="1">
      <c r="A75" s="199">
        <v>49</v>
      </c>
      <c r="B75" s="208">
        <f>SUM(C75:D75)</f>
        <v>23</v>
      </c>
      <c r="C75" s="209">
        <v>11</v>
      </c>
      <c r="D75" s="209">
        <v>12</v>
      </c>
      <c r="E75" s="205"/>
      <c r="F75" s="210">
        <v>109</v>
      </c>
      <c r="G75" s="236">
        <f t="shared" si="5"/>
        <v>0</v>
      </c>
      <c r="H75" s="215">
        <v>0</v>
      </c>
      <c r="I75" s="215">
        <v>0</v>
      </c>
    </row>
    <row r="76" spans="1:9" ht="9" customHeight="1">
      <c r="A76" s="199"/>
      <c r="B76" s="207"/>
      <c r="C76" s="205"/>
      <c r="D76" s="205"/>
      <c r="E76" s="205"/>
      <c r="F76" s="210"/>
      <c r="G76" s="205"/>
      <c r="H76" s="235"/>
      <c r="I76" s="205"/>
    </row>
    <row r="77" spans="1:9" ht="9" customHeight="1">
      <c r="A77" s="199" t="s">
        <v>480</v>
      </c>
      <c r="B77" s="207">
        <f>SUM(B78:B82)</f>
        <v>113</v>
      </c>
      <c r="C77" s="205">
        <f>SUM(C78:C82)</f>
        <v>63</v>
      </c>
      <c r="D77" s="205">
        <f>SUM(D78:D82)</f>
        <v>50</v>
      </c>
      <c r="E77" s="205"/>
      <c r="F77" s="216"/>
      <c r="G77" s="205"/>
      <c r="H77" s="205"/>
      <c r="I77" s="205"/>
    </row>
    <row r="78" spans="1:9" ht="9" customHeight="1">
      <c r="A78" s="199">
        <v>50</v>
      </c>
      <c r="B78" s="208">
        <f>SUM(C78:D78)</f>
        <v>27</v>
      </c>
      <c r="C78" s="209">
        <v>20</v>
      </c>
      <c r="D78" s="209">
        <v>7</v>
      </c>
      <c r="E78" s="205"/>
      <c r="F78" s="217" t="s">
        <v>458</v>
      </c>
      <c r="G78" s="218"/>
      <c r="H78" s="218"/>
      <c r="I78" s="218"/>
    </row>
    <row r="79" spans="1:9" ht="9" customHeight="1">
      <c r="A79" s="199">
        <v>51</v>
      </c>
      <c r="B79" s="208">
        <f>SUM(C79:D79)</f>
        <v>27</v>
      </c>
      <c r="C79" s="209">
        <v>12</v>
      </c>
      <c r="D79" s="209">
        <v>15</v>
      </c>
      <c r="E79" s="205"/>
      <c r="F79" s="210" t="s">
        <v>481</v>
      </c>
      <c r="G79" s="205">
        <f>SUM(B7+B14+B21)</f>
        <v>130</v>
      </c>
      <c r="H79" s="205">
        <f>SUM(C7+C14+C21)</f>
        <v>67</v>
      </c>
      <c r="I79" s="205">
        <f>SUM(D7+D14+D21)</f>
        <v>63</v>
      </c>
    </row>
    <row r="80" spans="1:9" ht="9" customHeight="1">
      <c r="A80" s="199">
        <v>52</v>
      </c>
      <c r="B80" s="208">
        <f>SUM(C80:D80)</f>
        <v>16</v>
      </c>
      <c r="C80" s="209">
        <v>11</v>
      </c>
      <c r="D80" s="209">
        <v>5</v>
      </c>
      <c r="E80" s="205"/>
      <c r="F80" s="210" t="s">
        <v>482</v>
      </c>
      <c r="G80" s="221">
        <f>G79/B5</f>
        <v>6.8062827225130892E-2</v>
      </c>
      <c r="H80" s="221">
        <f>H79/C5</f>
        <v>7.4860335195530731E-2</v>
      </c>
      <c r="I80" s="221">
        <f>I79/D5</f>
        <v>6.2068965517241378E-2</v>
      </c>
    </row>
    <row r="81" spans="1:9" ht="9" customHeight="1">
      <c r="A81" s="199">
        <v>53</v>
      </c>
      <c r="B81" s="208">
        <f>SUM(C81:D81)</f>
        <v>23</v>
      </c>
      <c r="C81" s="209">
        <v>12</v>
      </c>
      <c r="D81" s="209">
        <v>11</v>
      </c>
      <c r="E81" s="205"/>
      <c r="F81" s="210"/>
      <c r="G81" s="205"/>
      <c r="H81" s="205"/>
      <c r="I81" s="205"/>
    </row>
    <row r="82" spans="1:9" ht="9" customHeight="1">
      <c r="A82" s="199">
        <v>54</v>
      </c>
      <c r="B82" s="208">
        <f>SUM(C82:D82)</f>
        <v>20</v>
      </c>
      <c r="C82" s="209">
        <v>8</v>
      </c>
      <c r="D82" s="209">
        <v>12</v>
      </c>
      <c r="E82" s="205"/>
      <c r="F82" s="217" t="s">
        <v>458</v>
      </c>
      <c r="G82" s="218"/>
      <c r="H82" s="218"/>
      <c r="I82" s="218"/>
    </row>
    <row r="83" spans="1:9" ht="9" customHeight="1">
      <c r="A83" s="199"/>
      <c r="B83" s="207"/>
      <c r="C83" s="205"/>
      <c r="D83" s="205"/>
      <c r="E83" s="205"/>
      <c r="F83" s="210" t="s">
        <v>481</v>
      </c>
      <c r="G83" s="205">
        <f>SUM(B28+B35+B42+B49+B56+B63+B70+B77+B84+G7)</f>
        <v>841</v>
      </c>
      <c r="H83" s="205">
        <f>SUM(C28+C35+C42+C49+C56+C63+C70+C77+C84+H7)</f>
        <v>426</v>
      </c>
      <c r="I83" s="205">
        <f>SUM(D28+D35+D42+D49+D56+D63+D70+D77+D84+I7)</f>
        <v>415</v>
      </c>
    </row>
    <row r="84" spans="1:9" ht="9" customHeight="1">
      <c r="A84" s="199" t="s">
        <v>483</v>
      </c>
      <c r="B84" s="207">
        <f>SUM(B85:B89)</f>
        <v>108</v>
      </c>
      <c r="C84" s="205">
        <f>SUM(C85:C89)</f>
        <v>60</v>
      </c>
      <c r="D84" s="205">
        <f>SUM(D85:D89)</f>
        <v>48</v>
      </c>
      <c r="E84" s="205"/>
      <c r="F84" s="210" t="s">
        <v>484</v>
      </c>
      <c r="G84" s="221">
        <f>G83/B5</f>
        <v>0.44031413612565445</v>
      </c>
      <c r="H84" s="221">
        <f>H83/C5</f>
        <v>0.47597765363128491</v>
      </c>
      <c r="I84" s="221">
        <f>I83/D5</f>
        <v>0.40886699507389163</v>
      </c>
    </row>
    <row r="85" spans="1:9" ht="9" customHeight="1">
      <c r="A85" s="199">
        <v>55</v>
      </c>
      <c r="B85" s="208">
        <f>SUM(C85:D85)</f>
        <v>13</v>
      </c>
      <c r="C85" s="209">
        <v>6</v>
      </c>
      <c r="D85" s="209">
        <v>7</v>
      </c>
      <c r="E85" s="205"/>
      <c r="F85" s="223"/>
      <c r="G85" s="224"/>
      <c r="H85" s="224"/>
      <c r="I85" s="224"/>
    </row>
    <row r="86" spans="1:9" ht="9" customHeight="1">
      <c r="A86" s="199">
        <v>56</v>
      </c>
      <c r="B86" s="208">
        <f>SUM(C86:D86)</f>
        <v>29</v>
      </c>
      <c r="C86" s="209">
        <v>19</v>
      </c>
      <c r="D86" s="209">
        <v>10</v>
      </c>
      <c r="E86" s="205"/>
      <c r="F86" s="210" t="s">
        <v>458</v>
      </c>
      <c r="G86" s="205"/>
      <c r="H86" s="205"/>
      <c r="I86" s="205"/>
    </row>
    <row r="87" spans="1:9" ht="9" customHeight="1">
      <c r="A87" s="199">
        <v>57</v>
      </c>
      <c r="B87" s="208">
        <f>SUM(C87:D87)</f>
        <v>23</v>
      </c>
      <c r="C87" s="209">
        <v>11</v>
      </c>
      <c r="D87" s="209">
        <v>12</v>
      </c>
      <c r="E87" s="205"/>
      <c r="F87" s="210" t="s">
        <v>481</v>
      </c>
      <c r="G87" s="205">
        <f>SUM(G14+G21+G28+G35+G42+G49+G56+G63+G70)</f>
        <v>939</v>
      </c>
      <c r="H87" s="205">
        <f>SUM(H14+H21+H28+H35+H42+H49+H56+H63+H70)</f>
        <v>402</v>
      </c>
      <c r="I87" s="205">
        <f>SUM(I14+I21+I28+I35+I42+I49+I56+I63+I70)</f>
        <v>537</v>
      </c>
    </row>
    <row r="88" spans="1:9" ht="9" customHeight="1">
      <c r="A88" s="199">
        <v>58</v>
      </c>
      <c r="B88" s="208">
        <f>SUM(C88:D88)</f>
        <v>19</v>
      </c>
      <c r="C88" s="209">
        <v>12</v>
      </c>
      <c r="D88" s="209">
        <v>7</v>
      </c>
      <c r="E88" s="205"/>
      <c r="F88" s="210" t="s">
        <v>485</v>
      </c>
      <c r="G88" s="221">
        <f>G87/B5</f>
        <v>0.49162303664921464</v>
      </c>
      <c r="H88" s="221">
        <f>H87/C5</f>
        <v>0.44916201117318438</v>
      </c>
      <c r="I88" s="221">
        <f>I87/D5</f>
        <v>0.52906403940886704</v>
      </c>
    </row>
    <row r="89" spans="1:9" ht="9" customHeight="1">
      <c r="A89" s="226">
        <v>59</v>
      </c>
      <c r="B89" s="227">
        <f>SUM(C89:D89)</f>
        <v>24</v>
      </c>
      <c r="C89" s="228">
        <v>12</v>
      </c>
      <c r="D89" s="228">
        <v>12</v>
      </c>
      <c r="E89" s="205"/>
      <c r="F89" s="229"/>
      <c r="G89" s="230"/>
      <c r="H89" s="230"/>
      <c r="I89" s="230"/>
    </row>
    <row r="92" spans="1:9">
      <c r="G92" s="189">
        <f>+G79+G83+G87</f>
        <v>1910</v>
      </c>
      <c r="H92" s="189">
        <f>+H79+H83+H87</f>
        <v>895</v>
      </c>
      <c r="I92" s="189">
        <f>+I79+I83+I87</f>
        <v>1015</v>
      </c>
    </row>
  </sheetData>
  <mergeCells count="1">
    <mergeCell ref="H2:I3"/>
  </mergeCells>
  <phoneticPr fontId="3"/>
  <conditionalFormatting sqref="C8:D12">
    <cfRule type="containsBlanks" dxfId="192" priority="7" stopIfTrue="1">
      <formula>LEN(TRIM(C8))=0</formula>
    </cfRule>
  </conditionalFormatting>
  <conditionalFormatting sqref="C15:D19">
    <cfRule type="containsBlanks" dxfId="191" priority="6" stopIfTrue="1">
      <formula>LEN(TRIM(C15))=0</formula>
    </cfRule>
  </conditionalFormatting>
  <conditionalFormatting sqref="C22:D26 C29:D33 C36:D40 C43:D47">
    <cfRule type="containsBlanks" dxfId="190" priority="5" stopIfTrue="1">
      <formula>LEN(TRIM(C22))=0</formula>
    </cfRule>
  </conditionalFormatting>
  <conditionalFormatting sqref="C71:D75 C64:D68 C57:D61 C50:D54">
    <cfRule type="containsBlanks" dxfId="189" priority="4" stopIfTrue="1">
      <formula>LEN(TRIM(C50))=0</formula>
    </cfRule>
  </conditionalFormatting>
  <conditionalFormatting sqref="C78:D82 C85:D89">
    <cfRule type="containsBlanks" dxfId="188" priority="3" stopIfTrue="1">
      <formula>LEN(TRIM(C78))=0</formula>
    </cfRule>
  </conditionalFormatting>
  <conditionalFormatting sqref="H8:I12 H15:I19 H22:I26 H29:I33 H36:I40">
    <cfRule type="containsBlanks" dxfId="187" priority="2" stopIfTrue="1">
      <formula>LEN(TRIM(H8))=0</formula>
    </cfRule>
  </conditionalFormatting>
  <conditionalFormatting sqref="H43:I47 H50:I54 H57:I61 H71:I75 H64:I68">
    <cfRule type="containsBlanks" dxfId="186" priority="1">
      <formula>LEN(TRIM(H43))=0</formula>
    </cfRule>
  </conditionalFormatting>
  <printOptions horizontalCentered="1"/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22</vt:i4>
      </vt:variant>
    </vt:vector>
  </HeadingPairs>
  <TitlesOfParts>
    <vt:vector size="46" baseType="lpstr">
      <vt:lpstr>2.人口</vt:lpstr>
      <vt:lpstr>5</vt:lpstr>
      <vt:lpstr>6-1</vt:lpstr>
      <vt:lpstr>6-2</vt:lpstr>
      <vt:lpstr>人口ピラミッド</vt:lpstr>
      <vt:lpstr>7総合計</vt:lpstr>
      <vt:lpstr>上野</vt:lpstr>
      <vt:lpstr>伊賀</vt:lpstr>
      <vt:lpstr>島ヶ原</vt:lpstr>
      <vt:lpstr>阿山</vt:lpstr>
      <vt:lpstr>大山田</vt:lpstr>
      <vt:lpstr>青山</vt:lpstr>
      <vt:lpstr>8-1</vt:lpstr>
      <vt:lpstr>8-2</vt:lpstr>
      <vt:lpstr>9出生死亡</vt:lpstr>
      <vt:lpstr>婚姻離婚</vt:lpstr>
      <vt:lpstr>転入転出 </vt:lpstr>
      <vt:lpstr>10</vt:lpstr>
      <vt:lpstr>11</vt:lpstr>
      <vt:lpstr>12</vt:lpstr>
      <vt:lpstr>13</vt:lpstr>
      <vt:lpstr>14外国人登録者数 </vt:lpstr>
      <vt:lpstr>国籍別外国人登録者数</vt:lpstr>
      <vt:lpstr>15</vt:lpstr>
      <vt:lpstr>'10'!Print_Area</vt:lpstr>
      <vt:lpstr>'11'!Print_Area</vt:lpstr>
      <vt:lpstr>'13'!Print_Area</vt:lpstr>
      <vt:lpstr>'14外国人登録者数 '!Print_Area</vt:lpstr>
      <vt:lpstr>'5'!Print_Area</vt:lpstr>
      <vt:lpstr>'6-1'!Print_Area</vt:lpstr>
      <vt:lpstr>'6-2'!Print_Area</vt:lpstr>
      <vt:lpstr>'7総合計'!Print_Area</vt:lpstr>
      <vt:lpstr>'8-1'!Print_Area</vt:lpstr>
      <vt:lpstr>'8-2'!Print_Area</vt:lpstr>
      <vt:lpstr>'9出生死亡'!Print_Area</vt:lpstr>
      <vt:lpstr>阿山!Print_Area</vt:lpstr>
      <vt:lpstr>伊賀!Print_Area</vt:lpstr>
      <vt:lpstr>国籍別外国人登録者数!Print_Area</vt:lpstr>
      <vt:lpstr>婚姻離婚!Print_Area</vt:lpstr>
      <vt:lpstr>上野!Print_Area</vt:lpstr>
      <vt:lpstr>人口ピラミッド!Print_Area</vt:lpstr>
      <vt:lpstr>青山!Print_Area</vt:lpstr>
      <vt:lpstr>大山田!Print_Area</vt:lpstr>
      <vt:lpstr>'転入転出 '!Print_Area</vt:lpstr>
      <vt:lpstr>島ヶ原!Print_Area</vt:lpstr>
      <vt:lpstr>婚姻離婚!Print_Titles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総務課　代表</cp:lastModifiedBy>
  <dcterms:created xsi:type="dcterms:W3CDTF">2026-03-24T05:31:46Z</dcterms:created>
  <dcterms:modified xsi:type="dcterms:W3CDTF">2026-03-24T05:40:00Z</dcterms:modified>
</cp:coreProperties>
</file>