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塚原作業）R4実績報告本体\"/>
    </mc:Choice>
  </mc:AlternateContent>
  <xr:revisionPtr revIDLastSave="0" documentId="13_ncr:1_{17490BD5-CFD6-4B6D-ABB9-125233D0791F}" xr6:coauthVersionLast="46" xr6:coauthVersionMax="46" xr10:uidLastSave="{00000000-0000-0000-0000-000000000000}"/>
  <bookViews>
    <workbookView xWindow="-120" yWindow="-120" windowWidth="29040" windowHeight="15840" firstSheet="1"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<sst xmlns="http://schemas.openxmlformats.org/spreadsheetml/2006/main" count="605" uniqueCount="404">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</sst>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19" t="s">
        <v>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55</v>
      </c>
    </row>
    <row r="17" spans="1:29" ht="20.100000000000001" customHeight="1" thickBot="1">
      <c r="A17" s="65"/>
      <c r="B17" s="68" t="s">
        <v>56</v>
      </c>
      <c r="C17" s="519" t="s">
        <v>57</v>
      </c>
      <c r="D17" s="519"/>
      <c r="E17" s="519"/>
      <c r="F17" s="519"/>
      <c r="G17" s="519"/>
      <c r="H17" s="519"/>
      <c r="I17" s="519"/>
      <c r="J17" s="519"/>
      <c r="K17" s="519"/>
      <c r="L17" s="520"/>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19" t="s">
        <v>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60</v>
      </c>
      <c r="C20" s="519" t="s">
        <v>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63</v>
      </c>
      <c r="C22" s="519" t="s">
        <v>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46</v>
      </c>
      <c r="C24" s="519" t="s">
        <v>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88</v>
      </c>
      <c r="S32" s="550"/>
      <c r="T32" s="550"/>
      <c r="U32" s="550"/>
      <c r="V32" s="550"/>
      <c r="W32" s="416" t="s">
        <v>89</v>
      </c>
      <c r="X32" s="550"/>
      <c r="Y32" s="550"/>
      <c r="Z32" s="14"/>
      <c r="AA32" s="14"/>
    </row>
    <row r="33" spans="1:27" ht="38.25" customHeight="1">
      <c r="A33" s="65"/>
      <c r="B33" s="81">
        <v>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B33+1</f>
        <v>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B34+1</f>
        <v>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2" t="s">
        <v>40</v>
      </c>
      <c r="Z1" s="602"/>
      <c r="AA1" s="602"/>
      <c r="AB1" s="602"/>
      <c r="AC1" s="602" t="str">
        <f>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323</v>
      </c>
      <c r="V4" s="662"/>
      <c r="W4" s="662"/>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49</v>
      </c>
      <c r="B8" s="666"/>
      <c r="C8" s="666"/>
      <c r="D8" s="666"/>
      <c r="E8" s="666"/>
      <c r="F8" s="666"/>
      <c r="G8" s="667" t="str">
        <f>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48</v>
      </c>
      <c r="B9" s="612"/>
      <c r="C9" s="612"/>
      <c r="D9" s="612"/>
      <c r="E9" s="612"/>
      <c r="F9" s="612"/>
      <c r="G9" s="670" t="str">
        <f>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44</v>
      </c>
      <c r="B10" s="607"/>
      <c r="C10" s="607"/>
      <c r="D10" s="607"/>
      <c r="E10" s="607"/>
      <c r="F10" s="607"/>
      <c r="G10" s="92" t="s">
        <v>1</v>
      </c>
      <c r="H10" s="613" t="str">
        <f>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0</v>
      </c>
      <c r="B13" s="655"/>
      <c r="C13" s="655"/>
      <c r="D13" s="655"/>
      <c r="E13" s="655"/>
      <c r="F13" s="655"/>
      <c r="G13" s="656" t="str">
        <f>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45</v>
      </c>
      <c r="B14" s="609"/>
      <c r="C14" s="609"/>
      <c r="D14" s="609"/>
      <c r="E14" s="609"/>
      <c r="F14" s="609"/>
      <c r="G14" s="603" t="str">
        <f>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46</v>
      </c>
      <c r="B15" s="661"/>
      <c r="C15" s="661"/>
      <c r="D15" s="661"/>
      <c r="E15" s="661"/>
      <c r="F15" s="661"/>
      <c r="G15" s="561" t="s">
        <v>23</v>
      </c>
      <c r="H15" s="561"/>
      <c r="I15" s="561"/>
      <c r="J15" s="562"/>
      <c r="K15" s="641" t="str">
        <f>IF(基本情報入力シート!M24="","",基本情報入力シート!M24)</f>
        <v/>
      </c>
      <c r="L15" s="641"/>
      <c r="M15" s="641"/>
      <c r="N15" s="641"/>
      <c r="O15" s="641"/>
      <c r="P15" s="659" t="s">
        <v>24</v>
      </c>
      <c r="Q15" s="561"/>
      <c r="R15" s="561"/>
      <c r="S15" s="562"/>
      <c r="T15" s="641" t="str">
        <f>IF(基本情報入力シート!M25="","",基本情報入力シート!M25)</f>
        <v/>
      </c>
      <c r="U15" s="641"/>
      <c r="V15" s="641"/>
      <c r="W15" s="641"/>
      <c r="X15" s="641"/>
      <c r="Y15" s="659" t="s">
        <v>47</v>
      </c>
      <c r="Z15" s="561"/>
      <c r="AA15" s="561"/>
      <c r="AB15" s="562"/>
      <c r="AC15" s="660" t="str">
        <f>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564" t="s">
        <v>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617"/>
      <c r="B27" s="618"/>
      <c r="C27" s="618"/>
      <c r="D27" s="618"/>
      <c r="E27" s="618"/>
      <c r="F27" s="618"/>
      <c r="G27" s="618"/>
      <c r="H27" s="618"/>
      <c r="I27" s="618"/>
      <c r="J27" s="618"/>
      <c r="K27" s="618"/>
      <c r="L27" s="618"/>
      <c r="M27" s="618"/>
      <c r="N27" s="618"/>
      <c r="O27" s="619"/>
      <c r="P27" s="620" t="s">
        <v>306</v>
      </c>
      <c r="Q27" s="621"/>
      <c r="R27" s="621"/>
      <c r="S27" s="621"/>
      <c r="T27" s="621"/>
      <c r="U27" s="622"/>
      <c r="V27" s="299" t="str">
        <f>IF(P28="","",IF(P29="","",IF(P29&gt;=P28,"○","☓")))</f>
        <v/>
      </c>
      <c r="W27" s="623" t="s">
        <v>307</v>
      </c>
      <c r="X27" s="621"/>
      <c r="Y27" s="621"/>
      <c r="Z27" s="621"/>
      <c r="AA27" s="621"/>
      <c r="AB27" s="622"/>
      <c r="AC27" s="299" t="str">
        <f>IF(W28="","",IF(W29="","",IF(W29&gt;=W28,"○","☓")))</f>
        <v/>
      </c>
      <c r="AD27" s="623" t="s">
        <v>308</v>
      </c>
      <c r="AE27" s="621"/>
      <c r="AF27" s="621"/>
      <c r="AG27" s="621"/>
      <c r="AH27" s="621"/>
      <c r="AI27" s="622"/>
      <c r="AJ27" s="299" t="str">
        <f>IF(AD28="","",IF(AD29="","",IF(AD29&gt;=AD28,"○","☓")))</f>
        <v/>
      </c>
    </row>
    <row r="28" spans="1:47">
      <c r="A28" s="300" t="s">
        <v>29</v>
      </c>
      <c r="B28" s="624" t="s">
        <v>309</v>
      </c>
      <c r="C28" s="624"/>
      <c r="D28" s="625" t="str">
        <f>IF(V4=0,"",V4)</f>
        <v/>
      </c>
      <c r="E28" s="625"/>
      <c r="F28" s="301" t="s">
        <v>311</v>
      </c>
      <c r="G28" s="302"/>
      <c r="H28" s="302"/>
      <c r="I28" s="302"/>
      <c r="J28" s="302"/>
      <c r="K28" s="302"/>
      <c r="L28" s="302"/>
      <c r="M28" s="302"/>
      <c r="N28" s="302"/>
      <c r="O28" s="303"/>
      <c r="P28" s="626" t="str">
        <f>IF('別紙様式3-2'!Q7=0,"",'別紙様式3-2'!Q7)</f>
        <v/>
      </c>
      <c r="Q28" s="627"/>
      <c r="R28" s="627"/>
      <c r="S28" s="627"/>
      <c r="T28" s="627"/>
      <c r="U28" s="628"/>
      <c r="V28" s="471" t="s">
        <v>4</v>
      </c>
      <c r="W28" s="626" t="str">
        <f>IF('別紙様式3-2'!Q8=0,"",'別紙様式3-2'!Q8)</f>
        <v/>
      </c>
      <c r="X28" s="627"/>
      <c r="Y28" s="627"/>
      <c r="Z28" s="627"/>
      <c r="AA28" s="627"/>
      <c r="AB28" s="628"/>
      <c r="AC28" s="471" t="s">
        <v>4</v>
      </c>
      <c r="AD28" s="626" t="str">
        <f>IF('別紙様式3-3'!Q9=0,"",'別紙様式3-3'!Q9)</f>
        <v/>
      </c>
      <c r="AE28" s="627"/>
      <c r="AF28" s="627"/>
      <c r="AG28" s="627"/>
      <c r="AH28" s="627"/>
      <c r="AI28" s="628"/>
      <c r="AJ28" s="472" t="s">
        <v>4</v>
      </c>
      <c r="AL28" s="221"/>
    </row>
    <row r="29" spans="1:47" ht="22.5" customHeight="1">
      <c r="A29" s="304" t="s">
        <v>30</v>
      </c>
      <c r="B29" s="629" t="s">
        <v>314</v>
      </c>
      <c r="C29" s="630"/>
      <c r="D29" s="630"/>
      <c r="E29" s="630"/>
      <c r="F29" s="630"/>
      <c r="G29" s="630"/>
      <c r="H29" s="630"/>
      <c r="I29" s="630"/>
      <c r="J29" s="630"/>
      <c r="K29" s="630"/>
      <c r="L29" s="630"/>
      <c r="M29" s="630"/>
      <c r="N29" s="630"/>
      <c r="O29" s="631"/>
      <c r="P29" s="632" t="str">
        <f>IF(P30="","",(P30-P35))</f>
        <v/>
      </c>
      <c r="Q29" s="633"/>
      <c r="R29" s="633"/>
      <c r="S29" s="633"/>
      <c r="T29" s="633"/>
      <c r="U29" s="634"/>
      <c r="V29" s="473" t="s">
        <v>4</v>
      </c>
      <c r="W29" s="632" t="str">
        <f>IF(W30="","",(W30-W35))</f>
        <v/>
      </c>
      <c r="X29" s="633"/>
      <c r="Y29" s="633"/>
      <c r="Z29" s="633"/>
      <c r="AA29" s="633"/>
      <c r="AB29" s="634"/>
      <c r="AC29" s="473" t="s">
        <v>4</v>
      </c>
      <c r="AD29" s="632" t="str">
        <f>IF(AD30="","",(AD30-AD35))</f>
        <v/>
      </c>
      <c r="AE29" s="633"/>
      <c r="AF29" s="633"/>
      <c r="AG29" s="633"/>
      <c r="AH29" s="633"/>
      <c r="AI29" s="634"/>
      <c r="AJ29" s="474" t="s">
        <v>4</v>
      </c>
    </row>
    <row r="30" spans="1:47" ht="22.5" customHeight="1">
      <c r="A30" s="305"/>
      <c r="B30" s="635" t="s">
        <v>315</v>
      </c>
      <c r="C30" s="636"/>
      <c r="D30" s="636"/>
      <c r="E30" s="636"/>
      <c r="F30" s="636"/>
      <c r="G30" s="636"/>
      <c r="H30" s="636"/>
      <c r="I30" s="636"/>
      <c r="J30" s="636"/>
      <c r="K30" s="636"/>
      <c r="L30" s="636"/>
      <c r="M30" s="636"/>
      <c r="N30" s="636"/>
      <c r="O30" s="637"/>
      <c r="P30" s="566" t="str">
        <f>IFERROR(P31-P33-P34,"")</f>
        <v/>
      </c>
      <c r="Q30" s="567"/>
      <c r="R30" s="567"/>
      <c r="S30" s="567"/>
      <c r="T30" s="567"/>
      <c r="U30" s="568"/>
      <c r="V30" s="475" t="s">
        <v>4</v>
      </c>
      <c r="W30" s="566" t="str">
        <f>IFERROR(W31-W32-W34,"")</f>
        <v/>
      </c>
      <c r="X30" s="567"/>
      <c r="Y30" s="567"/>
      <c r="Z30" s="567"/>
      <c r="AA30" s="567"/>
      <c r="AB30" s="568"/>
      <c r="AC30" s="475" t="s">
        <v>4</v>
      </c>
      <c r="AD30" s="566" t="str">
        <f>IFERROR(AD31-AD32-AD33,"")</f>
        <v/>
      </c>
      <c r="AE30" s="567"/>
      <c r="AF30" s="567"/>
      <c r="AG30" s="567"/>
      <c r="AH30" s="567"/>
      <c r="AI30" s="568"/>
      <c r="AJ30" s="476" t="s">
        <v>4</v>
      </c>
    </row>
    <row r="31" spans="1:47" ht="15" customHeight="1">
      <c r="A31" s="305"/>
      <c r="B31" s="734"/>
      <c r="C31" s="310" t="s">
        <v>310</v>
      </c>
      <c r="D31" s="311"/>
      <c r="E31" s="311"/>
      <c r="F31" s="311"/>
      <c r="G31" s="311"/>
      <c r="H31" s="311"/>
      <c r="I31" s="311"/>
      <c r="J31" s="311"/>
      <c r="K31" s="311"/>
      <c r="L31" s="311"/>
      <c r="M31" s="311"/>
      <c r="N31" s="311"/>
      <c r="O31" s="312"/>
      <c r="P31" s="614" t="str">
        <f>IF('別紙様式3-2'!X7=0,"",'別紙様式3-2'!X7)</f>
        <v/>
      </c>
      <c r="Q31" s="615"/>
      <c r="R31" s="615"/>
      <c r="S31" s="615"/>
      <c r="T31" s="615"/>
      <c r="U31" s="616"/>
      <c r="V31" s="477" t="s">
        <v>4</v>
      </c>
      <c r="W31" s="735" t="str">
        <f>IF('別紙様式3-2'!X8=0,"",'別紙様式3-2'!X8)</f>
        <v/>
      </c>
      <c r="X31" s="736"/>
      <c r="Y31" s="736"/>
      <c r="Z31" s="736"/>
      <c r="AA31" s="736"/>
      <c r="AB31" s="737"/>
      <c r="AC31" s="477" t="s">
        <v>4</v>
      </c>
      <c r="AD31" s="735" t="str">
        <f>IF('別紙様式3-3'!Q6=0,"",'別紙様式3-3'!Q6)</f>
        <v/>
      </c>
      <c r="AE31" s="736"/>
      <c r="AF31" s="736"/>
      <c r="AG31" s="736"/>
      <c r="AH31" s="736"/>
      <c r="AI31" s="737"/>
      <c r="AJ31" s="478" t="s">
        <v>4</v>
      </c>
      <c r="AL31" s="221"/>
    </row>
    <row r="32" spans="1:47" ht="15" customHeight="1">
      <c r="A32" s="305"/>
      <c r="B32" s="734"/>
      <c r="C32" s="307" t="s">
        <v>316</v>
      </c>
      <c r="D32" s="308"/>
      <c r="E32" s="308"/>
      <c r="F32" s="308"/>
      <c r="G32" s="308"/>
      <c r="H32" s="308"/>
      <c r="I32" s="308"/>
      <c r="J32" s="308"/>
      <c r="K32" s="308"/>
      <c r="L32" s="308"/>
      <c r="M32" s="308"/>
      <c r="N32" s="308"/>
      <c r="O32" s="306"/>
      <c r="P32" s="588"/>
      <c r="Q32" s="589"/>
      <c r="R32" s="589"/>
      <c r="S32" s="589"/>
      <c r="T32" s="589"/>
      <c r="U32" s="589"/>
      <c r="V32" s="590"/>
      <c r="W32" s="614">
        <f>'別紙様式3-2'!Q7</f>
        <v>0</v>
      </c>
      <c r="X32" s="615"/>
      <c r="Y32" s="615"/>
      <c r="Z32" s="615"/>
      <c r="AA32" s="615"/>
      <c r="AB32" s="616"/>
      <c r="AC32" s="478" t="s">
        <v>4</v>
      </c>
      <c r="AD32" s="614">
        <f>'別紙様式3-3'!Q7</f>
        <v>0</v>
      </c>
      <c r="AE32" s="615"/>
      <c r="AF32" s="615"/>
      <c r="AG32" s="615"/>
      <c r="AH32" s="615"/>
      <c r="AI32" s="616"/>
      <c r="AJ32" s="478" t="s">
        <v>4</v>
      </c>
    </row>
    <row r="33" spans="1:50" ht="15.75" customHeight="1">
      <c r="A33" s="305"/>
      <c r="B33" s="734"/>
      <c r="C33" s="585" t="s">
        <v>352</v>
      </c>
      <c r="D33" s="586"/>
      <c r="E33" s="586"/>
      <c r="F33" s="586"/>
      <c r="G33" s="586"/>
      <c r="H33" s="586"/>
      <c r="I33" s="586"/>
      <c r="J33" s="586"/>
      <c r="K33" s="586"/>
      <c r="L33" s="586"/>
      <c r="M33" s="586"/>
      <c r="N33" s="586"/>
      <c r="O33" s="587"/>
      <c r="P33" s="614">
        <f>'別紙様式3-2'!Q8-'別紙様式3-2'!T8</f>
        <v>0</v>
      </c>
      <c r="Q33" s="615"/>
      <c r="R33" s="615"/>
      <c r="S33" s="615"/>
      <c r="T33" s="615"/>
      <c r="U33" s="616"/>
      <c r="V33" s="478" t="s">
        <v>4</v>
      </c>
      <c r="W33" s="588"/>
      <c r="X33" s="589"/>
      <c r="Y33" s="589"/>
      <c r="Z33" s="589"/>
      <c r="AA33" s="589"/>
      <c r="AB33" s="589"/>
      <c r="AC33" s="590"/>
      <c r="AD33" s="614">
        <f>'別紙様式3-3'!Q8</f>
        <v>0</v>
      </c>
      <c r="AE33" s="615"/>
      <c r="AF33" s="615"/>
      <c r="AG33" s="615"/>
      <c r="AH33" s="615"/>
      <c r="AI33" s="616"/>
      <c r="AJ33" s="478" t="s">
        <v>4</v>
      </c>
    </row>
    <row r="34" spans="1:50" ht="22.5" customHeight="1" thickBot="1">
      <c r="A34" s="305"/>
      <c r="B34" s="734"/>
      <c r="C34" s="585" t="s">
        <v>341</v>
      </c>
      <c r="D34" s="649"/>
      <c r="E34" s="649"/>
      <c r="F34" s="649"/>
      <c r="G34" s="649"/>
      <c r="H34" s="649"/>
      <c r="I34" s="649"/>
      <c r="J34" s="649"/>
      <c r="K34" s="649"/>
      <c r="L34" s="649"/>
      <c r="M34" s="649"/>
      <c r="N34" s="649"/>
      <c r="O34" s="650"/>
      <c r="P34" s="651">
        <f>'別紙様式3-2'!R9+'別紙様式3-2'!S9</f>
        <v>0</v>
      </c>
      <c r="Q34" s="652"/>
      <c r="R34" s="652"/>
      <c r="S34" s="652"/>
      <c r="T34" s="652"/>
      <c r="U34" s="653"/>
      <c r="V34" s="478" t="s">
        <v>4</v>
      </c>
      <c r="W34" s="651">
        <f>'別紙様式3-2'!Q9</f>
        <v>0</v>
      </c>
      <c r="X34" s="652"/>
      <c r="Y34" s="652"/>
      <c r="Z34" s="652"/>
      <c r="AA34" s="652"/>
      <c r="AB34" s="653"/>
      <c r="AC34" s="478" t="s">
        <v>4</v>
      </c>
      <c r="AD34" s="591"/>
      <c r="AE34" s="592"/>
      <c r="AF34" s="592"/>
      <c r="AG34" s="592"/>
      <c r="AH34" s="592"/>
      <c r="AI34" s="592"/>
      <c r="AJ34" s="593"/>
    </row>
    <row r="35" spans="1:50" ht="26.25" customHeight="1" thickBot="1">
      <c r="A35" s="309"/>
      <c r="B35" s="724" t="s">
        <v>325</v>
      </c>
      <c r="C35" s="629"/>
      <c r="D35" s="629"/>
      <c r="E35" s="629"/>
      <c r="F35" s="629"/>
      <c r="G35" s="629"/>
      <c r="H35" s="629"/>
      <c r="I35" s="629"/>
      <c r="J35" s="629"/>
      <c r="K35" s="629"/>
      <c r="L35" s="629"/>
      <c r="M35" s="629"/>
      <c r="N35" s="629"/>
      <c r="O35" s="629"/>
      <c r="P35" s="725"/>
      <c r="Q35" s="726"/>
      <c r="R35" s="726"/>
      <c r="S35" s="726"/>
      <c r="T35" s="726"/>
      <c r="U35" s="727"/>
      <c r="V35" s="479" t="s">
        <v>4</v>
      </c>
      <c r="W35" s="728"/>
      <c r="X35" s="729"/>
      <c r="Y35" s="729"/>
      <c r="Z35" s="729"/>
      <c r="AA35" s="729"/>
      <c r="AB35" s="730"/>
      <c r="AC35" s="479" t="s">
        <v>4</v>
      </c>
      <c r="AD35" s="731"/>
      <c r="AE35" s="732"/>
      <c r="AF35" s="732"/>
      <c r="AG35" s="732"/>
      <c r="AH35" s="732"/>
      <c r="AI35" s="733"/>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3" t="s">
        <v>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328</v>
      </c>
      <c r="B38" s="563" t="s">
        <v>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329</v>
      </c>
      <c r="B39" s="563" t="s">
        <v>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125</v>
      </c>
      <c r="L43" s="753"/>
      <c r="M43" s="754"/>
      <c r="N43" s="752" t="s">
        <v>326</v>
      </c>
      <c r="O43" s="753"/>
      <c r="P43" s="753"/>
      <c r="Q43" s="753"/>
      <c r="R43" s="754"/>
      <c r="S43" s="749" t="s">
        <v>117</v>
      </c>
      <c r="T43" s="750"/>
      <c r="U43" s="750"/>
      <c r="V43" s="750"/>
      <c r="W43" s="751"/>
      <c r="X43" s="749" t="s">
        <v>86</v>
      </c>
      <c r="Y43" s="750"/>
      <c r="Z43" s="750"/>
      <c r="AA43" s="750"/>
      <c r="AB43" s="750"/>
      <c r="AC43" s="750" t="s">
        <v>78</v>
      </c>
      <c r="AD43" s="750"/>
      <c r="AE43" s="751"/>
      <c r="AF43" s="749" t="s">
        <v>305</v>
      </c>
      <c r="AG43" s="750"/>
      <c r="AH43" s="750"/>
      <c r="AI43" s="750"/>
      <c r="AJ43" s="751"/>
      <c r="AL43" s="783" t="s">
        <v>321</v>
      </c>
      <c r="AM43" s="784"/>
      <c r="AU43" s="34"/>
    </row>
    <row r="44" spans="1:50" s="33" customFormat="1" ht="15.75" customHeight="1" thickBot="1">
      <c r="A44" s="124" t="s">
        <v>41</v>
      </c>
      <c r="B44" s="116"/>
      <c r="C44" s="116"/>
      <c r="D44" s="116"/>
      <c r="E44" s="116"/>
      <c r="F44" s="116"/>
      <c r="G44" s="116"/>
      <c r="H44" s="116"/>
      <c r="I44" s="116"/>
      <c r="J44" s="116"/>
      <c r="K44" s="803"/>
      <c r="L44" s="804" t="b">
        <v>0</v>
      </c>
      <c r="M44" s="805"/>
      <c r="N44" s="599"/>
      <c r="O44" s="600"/>
      <c r="P44" s="600"/>
      <c r="Q44" s="601"/>
      <c r="R44" s="125" t="s">
        <v>106</v>
      </c>
      <c r="S44" s="663" t="str">
        <f>IF(L44,('別紙様式3-2'!Y8-'別紙様式3-2'!R7-'別紙様式3-2'!R9)/'別紙様式3-2'!AB8,"（対象外）")</f>
        <v>（対象外）</v>
      </c>
      <c r="T44" s="664"/>
      <c r="U44" s="664"/>
      <c r="V44" s="664"/>
      <c r="W44" s="126" t="str">
        <f>IF($L44,"円","")</f>
        <v/>
      </c>
      <c r="X44" s="645" t="str">
        <f>IF(L44,S44-N44,"（対象外）")</f>
        <v>（対象外）</v>
      </c>
      <c r="Y44" s="646"/>
      <c r="Z44" s="646"/>
      <c r="AA44" s="646"/>
      <c r="AB44" s="127" t="str">
        <f t="shared" ref="AB44:AB46" si="0">IF($L44,"円","")</f>
        <v/>
      </c>
      <c r="AC44" s="647" t="str">
        <f>IF(AND(L44,L45),X44/X45,IF(AND(L44,L46),X44/X46,"-"))</f>
        <v>-</v>
      </c>
      <c r="AD44" s="647"/>
      <c r="AE44" s="648"/>
      <c r="AF44" s="755"/>
      <c r="AG44" s="756"/>
      <c r="AH44" s="756"/>
      <c r="AI44" s="756"/>
      <c r="AJ44" s="757"/>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3"/>
      <c r="L45" s="744" t="b">
        <v>0</v>
      </c>
      <c r="M45" s="745"/>
      <c r="N45" s="582"/>
      <c r="O45" s="583"/>
      <c r="P45" s="583"/>
      <c r="Q45" s="584"/>
      <c r="R45" s="130" t="s">
        <v>106</v>
      </c>
      <c r="S45" s="738" t="str">
        <f>IF(L45,('別紙様式3-2'!Z8-'別紙様式3-2'!S7-'別紙様式3-2'!S9)/'別紙様式3-2'!AC8,"（対象外）")</f>
        <v>（対象外）</v>
      </c>
      <c r="T45" s="739"/>
      <c r="U45" s="739"/>
      <c r="V45" s="739"/>
      <c r="W45" s="131" t="str">
        <f>IF($L45,"円","")</f>
        <v/>
      </c>
      <c r="X45" s="764" t="str">
        <f>IF(L45,S45-N45,"（対象外）")</f>
        <v>（対象外）</v>
      </c>
      <c r="Y45" s="765"/>
      <c r="Z45" s="765"/>
      <c r="AA45" s="765"/>
      <c r="AB45" s="132" t="str">
        <f t="shared" si="0"/>
        <v/>
      </c>
      <c r="AC45" s="578" t="str">
        <f>IF(AND(L45,OR(L44,L46)),1,"-")</f>
        <v>-</v>
      </c>
      <c r="AD45" s="578"/>
      <c r="AE45" s="579"/>
      <c r="AF45" s="758"/>
      <c r="AG45" s="759"/>
      <c r="AH45" s="759"/>
      <c r="AI45" s="759"/>
      <c r="AJ45" s="760"/>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6"/>
      <c r="L46" s="747" t="b">
        <v>0</v>
      </c>
      <c r="M46" s="748"/>
      <c r="N46" s="766"/>
      <c r="O46" s="767"/>
      <c r="P46" s="767"/>
      <c r="Q46" s="768"/>
      <c r="R46" s="135" t="s">
        <v>106</v>
      </c>
      <c r="S46" s="769" t="str">
        <f>IF(L46,('別紙様式3-2'!AA8-'別紙様式3-2'!T9)/'別紙様式3-2'!AD8,"（対象外）")</f>
        <v>（対象外）</v>
      </c>
      <c r="T46" s="770"/>
      <c r="U46" s="770"/>
      <c r="V46" s="770"/>
      <c r="W46" s="135" t="str">
        <f>IF($L46,"円","")</f>
        <v/>
      </c>
      <c r="X46" s="597" t="str">
        <f>IF(L46,S46-N46,"（対象外）")</f>
        <v>（対象外）</v>
      </c>
      <c r="Y46" s="598"/>
      <c r="Z46" s="598"/>
      <c r="AA46" s="598"/>
      <c r="AB46" s="136" t="str">
        <f t="shared" si="0"/>
        <v/>
      </c>
      <c r="AC46" s="788" t="str">
        <f>IF(AND(L45,L46),X46/X45,IF(AND(L44,L46),1,"-"))</f>
        <v>-</v>
      </c>
      <c r="AD46" s="788"/>
      <c r="AE46" s="789"/>
      <c r="AF46" s="761"/>
      <c r="AG46" s="762"/>
      <c r="AH46" s="762"/>
      <c r="AI46" s="76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3" t="s">
        <v>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376</v>
      </c>
      <c r="AM49" s="78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0" t="s">
        <v>114</v>
      </c>
      <c r="Z50" s="741"/>
      <c r="AA50" s="741"/>
      <c r="AB50" s="741"/>
      <c r="AC50" s="741"/>
      <c r="AD50" s="741"/>
      <c r="AE50" s="742"/>
      <c r="AF50" s="580" t="str">
        <f>IF('別紙様式3-2'!AE8=0,"",'別紙様式3-2'!AE8)</f>
        <v/>
      </c>
      <c r="AG50" s="581"/>
      <c r="AH50" s="581"/>
      <c r="AI50" s="573" t="s">
        <v>5</v>
      </c>
      <c r="AJ50" s="57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0" t="s">
        <v>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0</v>
      </c>
      <c r="D56" s="144" t="s">
        <v>33</v>
      </c>
      <c r="E56" s="145"/>
      <c r="F56" s="145" t="s">
        <v>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6" t="s">
        <v>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392</v>
      </c>
      <c r="C61" s="794"/>
      <c r="D61" s="794"/>
      <c r="E61" s="794"/>
      <c r="F61" s="794"/>
      <c r="G61" s="794"/>
      <c r="H61" s="794"/>
      <c r="I61" s="794"/>
      <c r="J61" s="794"/>
      <c r="K61" s="794"/>
      <c r="L61" s="795"/>
      <c r="M61" s="575">
        <f>SUM('別紙様式3-3'!V17:V116)</f>
        <v>0</v>
      </c>
      <c r="N61" s="576"/>
      <c r="O61" s="576"/>
      <c r="P61" s="576"/>
      <c r="Q61" s="576"/>
      <c r="R61" s="576"/>
      <c r="S61" s="577"/>
      <c r="T61" s="329" t="s">
        <v>4</v>
      </c>
      <c r="U61" s="330"/>
      <c r="V61" s="331"/>
      <c r="W61" s="331"/>
      <c r="X61" s="332"/>
      <c r="Y61" s="333"/>
      <c r="Z61" s="697" t="s">
        <v>105</v>
      </c>
      <c r="AA61" s="698" t="str">
        <f>IF(V62=0,"",IF(V62&gt;=200/3,"○","×"))</f>
        <v/>
      </c>
      <c r="AB61" s="796" t="s">
        <v>377</v>
      </c>
      <c r="AC61" s="325"/>
      <c r="AD61" s="325"/>
      <c r="AE61" s="326"/>
      <c r="AF61" s="325"/>
      <c r="AG61" s="325"/>
      <c r="AH61" s="325"/>
      <c r="AI61" s="334"/>
      <c r="AJ61" s="335"/>
      <c r="AR61" s="35"/>
    </row>
    <row r="62" spans="1:61" ht="21" customHeight="1" thickBot="1">
      <c r="A62" s="341"/>
      <c r="B62" s="354"/>
      <c r="C62" s="355"/>
      <c r="D62" s="355"/>
      <c r="E62" s="355"/>
      <c r="F62" s="701" t="s">
        <v>393</v>
      </c>
      <c r="G62" s="799"/>
      <c r="H62" s="799"/>
      <c r="I62" s="799"/>
      <c r="J62" s="799"/>
      <c r="K62" s="799"/>
      <c r="L62" s="799"/>
      <c r="M62" s="706">
        <f>SUM('別紙様式3-3'!W17:W116)</f>
        <v>0</v>
      </c>
      <c r="N62" s="707"/>
      <c r="O62" s="707"/>
      <c r="P62" s="707"/>
      <c r="Q62" s="707"/>
      <c r="R62" s="707"/>
      <c r="S62" s="708"/>
      <c r="T62" s="336" t="s">
        <v>4</v>
      </c>
      <c r="U62" s="337" t="s">
        <v>34</v>
      </c>
      <c r="V62" s="594">
        <f>IFERROR(M62/M61*100,0)</f>
        <v>0</v>
      </c>
      <c r="W62" s="595"/>
      <c r="X62" s="325" t="s">
        <v>35</v>
      </c>
      <c r="Y62" s="338" t="s">
        <v>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318</v>
      </c>
      <c r="N63" s="596"/>
      <c r="O63" s="596"/>
      <c r="P63" s="713" t="e">
        <f>M62/AF67</f>
        <v>#VALUE!</v>
      </c>
      <c r="Q63" s="714"/>
      <c r="R63" s="714"/>
      <c r="S63" s="715"/>
      <c r="T63" s="339" t="s">
        <v>319</v>
      </c>
      <c r="U63" s="337"/>
      <c r="V63" s="716"/>
      <c r="W63" s="716"/>
      <c r="X63" s="325"/>
      <c r="Y63" s="338"/>
      <c r="Z63" s="697"/>
      <c r="AA63" s="700"/>
      <c r="AB63" s="797"/>
      <c r="AC63" s="325"/>
      <c r="AD63" s="325"/>
      <c r="AE63" s="446"/>
      <c r="AF63" s="325"/>
      <c r="AG63" s="325"/>
      <c r="AH63" s="325"/>
      <c r="AI63" s="325"/>
      <c r="AJ63" s="325"/>
      <c r="AK63" s="325"/>
      <c r="AL63" s="325"/>
      <c r="AM63" s="325"/>
      <c r="AN63" s="775" t="s">
        <v>378</v>
      </c>
      <c r="AO63" s="776"/>
      <c r="AP63" s="776"/>
      <c r="AQ63" s="776"/>
      <c r="AR63" s="776"/>
      <c r="AS63" s="776"/>
      <c r="AT63" s="776"/>
      <c r="AU63" s="777"/>
      <c r="AW63" s="35"/>
    </row>
    <row r="64" spans="1:61" ht="21" customHeight="1" thickBot="1">
      <c r="A64" s="341"/>
      <c r="B64" s="793" t="s">
        <v>394</v>
      </c>
      <c r="C64" s="794"/>
      <c r="D64" s="794"/>
      <c r="E64" s="794"/>
      <c r="F64" s="794"/>
      <c r="G64" s="794"/>
      <c r="H64" s="794"/>
      <c r="I64" s="794"/>
      <c r="J64" s="794"/>
      <c r="K64" s="794"/>
      <c r="L64" s="795"/>
      <c r="M64" s="575">
        <f>SUM('別紙様式3-3'!X17:X116)</f>
        <v>0</v>
      </c>
      <c r="N64" s="576"/>
      <c r="O64" s="576"/>
      <c r="P64" s="576"/>
      <c r="Q64" s="576"/>
      <c r="R64" s="576"/>
      <c r="S64" s="577"/>
      <c r="T64" s="329" t="s">
        <v>4</v>
      </c>
      <c r="U64" s="330"/>
      <c r="V64" s="331"/>
      <c r="W64" s="331"/>
      <c r="X64" s="332"/>
      <c r="Y64" s="333"/>
      <c r="Z64" s="697" t="s">
        <v>105</v>
      </c>
      <c r="AA64" s="698" t="str">
        <f>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395</v>
      </c>
      <c r="G65" s="702"/>
      <c r="H65" s="702"/>
      <c r="I65" s="702"/>
      <c r="J65" s="702"/>
      <c r="K65" s="702"/>
      <c r="L65" s="702"/>
      <c r="M65" s="706">
        <f>SUM('別紙様式3-3'!Y17:Y116)</f>
        <v>0</v>
      </c>
      <c r="N65" s="707"/>
      <c r="O65" s="707"/>
      <c r="P65" s="707"/>
      <c r="Q65" s="707"/>
      <c r="R65" s="707"/>
      <c r="S65" s="708"/>
      <c r="T65" s="336" t="s">
        <v>4</v>
      </c>
      <c r="U65" s="337" t="s">
        <v>34</v>
      </c>
      <c r="V65" s="594">
        <f>IFERROR(M65/M64*100,0)</f>
        <v>0</v>
      </c>
      <c r="W65" s="595"/>
      <c r="X65" s="325" t="s">
        <v>35</v>
      </c>
      <c r="Y65" s="338" t="s">
        <v>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318</v>
      </c>
      <c r="N66" s="596"/>
      <c r="O66" s="596"/>
      <c r="P66" s="713" t="e">
        <f>M65/AF67</f>
        <v>#VALUE!</v>
      </c>
      <c r="Q66" s="714"/>
      <c r="R66" s="714"/>
      <c r="S66" s="715"/>
      <c r="T66" s="339" t="s">
        <v>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366</v>
      </c>
      <c r="C67" s="807"/>
      <c r="D67" s="807"/>
      <c r="E67" s="807"/>
      <c r="F67" s="807"/>
      <c r="G67" s="807"/>
      <c r="H67" s="807"/>
      <c r="I67" s="807"/>
      <c r="J67" s="807"/>
      <c r="K67" s="807"/>
      <c r="L67" s="808"/>
      <c r="M67" s="787" t="s">
        <v>25</v>
      </c>
      <c r="N67" s="786"/>
      <c r="O67" s="809"/>
      <c r="P67" s="809"/>
      <c r="Q67" s="447" t="s">
        <v>367</v>
      </c>
      <c r="R67" s="809"/>
      <c r="S67" s="809"/>
      <c r="T67" s="447" t="s">
        <v>364</v>
      </c>
      <c r="U67" s="786" t="s">
        <v>365</v>
      </c>
      <c r="V67" s="786"/>
      <c r="W67" s="786" t="s">
        <v>25</v>
      </c>
      <c r="X67" s="786"/>
      <c r="Y67" s="809"/>
      <c r="Z67" s="809"/>
      <c r="AA67" s="447" t="s">
        <v>367</v>
      </c>
      <c r="AB67" s="809"/>
      <c r="AC67" s="809"/>
      <c r="AD67" s="447" t="s">
        <v>364</v>
      </c>
      <c r="AE67" s="447" t="s">
        <v>368</v>
      </c>
      <c r="AF67" s="447" t="str">
        <f>IF(O67&gt;=1,(Y67*12+AB67)-(O67*12+R67)+1,"")</f>
        <v/>
      </c>
      <c r="AG67" s="786" t="s">
        <v>369</v>
      </c>
      <c r="AH67" s="786"/>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4" t="s">
        <v>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168</v>
      </c>
      <c r="B75" s="772"/>
      <c r="C75" s="772"/>
      <c r="D75" s="773"/>
      <c r="E75" s="790" t="s">
        <v>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136</v>
      </c>
      <c r="B76" s="681"/>
      <c r="C76" s="681"/>
      <c r="D76" s="682"/>
      <c r="E76" s="463"/>
      <c r="F76" s="720" t="s">
        <v>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141</v>
      </c>
      <c r="B80" s="681"/>
      <c r="C80" s="681"/>
      <c r="D80" s="682"/>
      <c r="E80" s="466"/>
      <c r="F80" s="639" t="s">
        <v>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146</v>
      </c>
      <c r="B84" s="681"/>
      <c r="C84" s="681"/>
      <c r="D84" s="682"/>
      <c r="E84" s="467"/>
      <c r="F84" s="694" t="s">
        <v>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151</v>
      </c>
      <c r="B88" s="681"/>
      <c r="C88" s="681"/>
      <c r="D88" s="682"/>
      <c r="E88" s="467"/>
      <c r="F88" s="639" t="s">
        <v>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156</v>
      </c>
      <c r="B92" s="681"/>
      <c r="C92" s="681"/>
      <c r="D92" s="682"/>
      <c r="E92" s="467"/>
      <c r="F92" s="678" t="s">
        <v>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161</v>
      </c>
      <c r="B96" s="681"/>
      <c r="C96" s="681"/>
      <c r="D96" s="682"/>
      <c r="E96" s="467"/>
      <c r="F96" s="639" t="s">
        <v>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7" t="s">
        <v>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6" t="s">
        <v>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0"/>
      <c r="F111" s="691"/>
      <c r="G111" s="167" t="s">
        <v>2</v>
      </c>
      <c r="H111" s="690"/>
      <c r="I111" s="691"/>
      <c r="J111" s="167" t="s">
        <v>3</v>
      </c>
      <c r="K111" s="690"/>
      <c r="L111" s="691"/>
      <c r="M111" s="167" t="s">
        <v>6</v>
      </c>
      <c r="N111" s="168"/>
      <c r="O111" s="168"/>
      <c r="P111" s="168"/>
      <c r="Q111" s="169"/>
      <c r="R111" s="709" t="s">
        <v>26</v>
      </c>
      <c r="S111" s="709"/>
      <c r="T111" s="709"/>
      <c r="U111" s="709"/>
      <c r="V111" s="709"/>
      <c r="W111" s="723" t="s">
        <v>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118</v>
      </c>
      <c r="R5" s="846" t="s">
        <v>84</v>
      </c>
      <c r="S5" s="846"/>
      <c r="T5" s="847"/>
      <c r="U5" s="265"/>
      <c r="V5" s="856"/>
      <c r="W5" s="857"/>
      <c r="X5" s="812" t="s">
        <v>119</v>
      </c>
      <c r="Y5" s="834" t="s">
        <v>84</v>
      </c>
      <c r="Z5" s="835"/>
      <c r="AA5" s="835"/>
      <c r="AB5" s="863" t="s">
        <v>82</v>
      </c>
      <c r="AC5" s="864"/>
      <c r="AD5" s="834"/>
      <c r="AE5" s="821" t="s">
        <v>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79</v>
      </c>
      <c r="S6" s="264" t="s">
        <v>80</v>
      </c>
      <c r="T6" s="260" t="s">
        <v>81</v>
      </c>
      <c r="U6" s="266"/>
      <c r="V6" s="858"/>
      <c r="W6" s="859"/>
      <c r="X6" s="813"/>
      <c r="Y6" s="438" t="s">
        <v>79</v>
      </c>
      <c r="Z6" s="438" t="s">
        <v>80</v>
      </c>
      <c r="AA6" s="438" t="s">
        <v>353</v>
      </c>
      <c r="AB6" s="438" t="s">
        <v>79</v>
      </c>
      <c r="AC6" s="438" t="s">
        <v>80</v>
      </c>
      <c r="AD6" s="438" t="s">
        <v>81</v>
      </c>
      <c r="AE6" s="822"/>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8" t="s">
        <v>173</v>
      </c>
      <c r="W7" s="849"/>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0" t="s">
        <v>174</v>
      </c>
      <c r="W8" s="861"/>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5" t="s">
        <v>334</v>
      </c>
      <c r="C9" s="826"/>
      <c r="D9" s="826"/>
      <c r="E9" s="826"/>
      <c r="F9" s="826"/>
      <c r="G9" s="826"/>
      <c r="H9" s="826"/>
      <c r="I9" s="826"/>
      <c r="J9" s="826"/>
      <c r="K9" s="826"/>
      <c r="L9" s="826"/>
      <c r="M9" s="826"/>
      <c r="N9" s="826"/>
      <c r="O9" s="826"/>
      <c r="P9" s="826"/>
      <c r="Q9" s="255">
        <f>R9+S9+T9</f>
        <v>0</v>
      </c>
      <c r="R9" s="255">
        <f>SUM(AJ19:AJ118)</f>
        <v>0</v>
      </c>
      <c r="S9" s="255">
        <f t="shared" ref="S9:T9" si="2">SUM(AK19:AK118)</f>
        <v>0</v>
      </c>
      <c r="T9" s="254">
        <f t="shared" si="2"/>
        <v>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7</v>
      </c>
      <c r="C13" s="816"/>
      <c r="D13" s="816"/>
      <c r="E13" s="816"/>
      <c r="F13" s="816"/>
      <c r="G13" s="816"/>
      <c r="H13" s="816"/>
      <c r="I13" s="816"/>
      <c r="J13" s="816"/>
      <c r="K13" s="817"/>
      <c r="L13" s="188"/>
      <c r="M13" s="833" t="s">
        <v>74</v>
      </c>
      <c r="N13" s="189"/>
      <c r="O13" s="190"/>
      <c r="P13" s="817" t="s">
        <v>75</v>
      </c>
      <c r="Q13" s="865"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4"/>
      <c r="B14" s="818"/>
      <c r="C14" s="819"/>
      <c r="D14" s="819"/>
      <c r="E14" s="819"/>
      <c r="F14" s="819"/>
      <c r="G14" s="819"/>
      <c r="H14" s="819"/>
      <c r="I14" s="819"/>
      <c r="J14" s="819"/>
      <c r="K14" s="820"/>
      <c r="L14" s="196"/>
      <c r="M14" s="862"/>
      <c r="N14" s="867" t="s">
        <v>87</v>
      </c>
      <c r="O14" s="868"/>
      <c r="P14" s="820"/>
      <c r="Q14" s="866"/>
      <c r="R14" s="831" t="s">
        <v>356</v>
      </c>
      <c r="S14" s="833" t="s">
        <v>118</v>
      </c>
      <c r="T14" s="239"/>
      <c r="U14" s="240"/>
      <c r="V14" s="831" t="s">
        <v>119</v>
      </c>
      <c r="W14" s="831" t="s">
        <v>357</v>
      </c>
      <c r="X14" s="833" t="s">
        <v>118</v>
      </c>
      <c r="Y14" s="197"/>
      <c r="Z14" s="197"/>
      <c r="AA14" s="198"/>
      <c r="AB14" s="810" t="s">
        <v>178</v>
      </c>
      <c r="AC14" s="827"/>
      <c r="AD14" s="823"/>
      <c r="AE14" s="810" t="s">
        <v>116</v>
      </c>
      <c r="AF14" s="827"/>
      <c r="AG14" s="823"/>
      <c r="AH14" s="813" t="s">
        <v>112</v>
      </c>
      <c r="AI14" s="810" t="s">
        <v>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90</v>
      </c>
      <c r="U15" s="873"/>
      <c r="V15" s="832"/>
      <c r="W15" s="832"/>
      <c r="X15" s="862"/>
      <c r="Y15" s="874" t="s">
        <v>83</v>
      </c>
      <c r="Z15" s="875"/>
      <c r="AA15" s="876"/>
      <c r="AB15" s="828"/>
      <c r="AC15" s="829"/>
      <c r="AD15" s="830"/>
      <c r="AE15" s="828"/>
      <c r="AF15" s="829"/>
      <c r="AG15" s="830"/>
      <c r="AH15" s="814"/>
      <c r="AI15" s="811"/>
      <c r="AJ15" s="836" t="s">
        <v>83</v>
      </c>
      <c r="AK15" s="837"/>
      <c r="AL15" s="838"/>
    </row>
    <row r="16" spans="1:38" ht="18.75" customHeight="1">
      <c r="A16" s="814"/>
      <c r="B16" s="818"/>
      <c r="C16" s="819"/>
      <c r="D16" s="819"/>
      <c r="E16" s="819"/>
      <c r="F16" s="819"/>
      <c r="G16" s="819"/>
      <c r="H16" s="819"/>
      <c r="I16" s="819"/>
      <c r="J16" s="819"/>
      <c r="K16" s="820"/>
      <c r="L16" s="196"/>
      <c r="M16" s="862"/>
      <c r="N16" s="441" t="s">
        <v>88</v>
      </c>
      <c r="O16" s="242" t="s">
        <v>89</v>
      </c>
      <c r="P16" s="820"/>
      <c r="Q16" s="866"/>
      <c r="R16" s="832"/>
      <c r="S16" s="832"/>
      <c r="T16" s="810" t="s">
        <v>354</v>
      </c>
      <c r="U16" s="813" t="s">
        <v>355</v>
      </c>
      <c r="V16" s="832"/>
      <c r="W16" s="832"/>
      <c r="X16" s="832"/>
      <c r="Y16" s="810" t="s">
        <v>354</v>
      </c>
      <c r="Z16" s="813" t="s">
        <v>355</v>
      </c>
      <c r="AA16" s="823" t="s">
        <v>353</v>
      </c>
      <c r="AB16" s="810" t="s">
        <v>354</v>
      </c>
      <c r="AC16" s="813" t="s">
        <v>355</v>
      </c>
      <c r="AD16" s="823" t="s">
        <v>353</v>
      </c>
      <c r="AE16" s="810" t="s">
        <v>354</v>
      </c>
      <c r="AF16" s="813" t="s">
        <v>355</v>
      </c>
      <c r="AG16" s="823" t="s">
        <v>353</v>
      </c>
      <c r="AH16" s="814"/>
      <c r="AI16" s="814"/>
      <c r="AJ16" s="810" t="s">
        <v>354</v>
      </c>
      <c r="AK16" s="813" t="s">
        <v>355</v>
      </c>
      <c r="AL16" s="823" t="s">
        <v>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A21" zoomScale="90" zoomScaleNormal="120" zoomScaleSheetLayoutView="9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496" t="s">
        <v>351</v>
      </c>
      <c r="S3" s="877" t="s">
        <v>403</v>
      </c>
      <c r="T3" s="877"/>
      <c r="U3" s="877"/>
      <c r="V3" s="877"/>
      <c r="W3" s="877"/>
      <c r="X3" s="877"/>
      <c r="Y3" s="87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77"/>
      <c r="T4" s="877"/>
      <c r="U4" s="877"/>
      <c r="V4" s="877"/>
      <c r="W4" s="877"/>
      <c r="X4" s="877"/>
      <c r="Y4" s="877"/>
      <c r="Z4" s="175"/>
      <c r="AA4" s="179"/>
    </row>
    <row r="5" spans="1:28" ht="15" customHeight="1">
      <c r="A5" s="175"/>
      <c r="B5" s="850"/>
      <c r="C5" s="851"/>
      <c r="D5" s="851"/>
      <c r="E5" s="851"/>
      <c r="F5" s="851"/>
      <c r="G5" s="851"/>
      <c r="H5" s="851"/>
      <c r="I5" s="851"/>
      <c r="J5" s="851"/>
      <c r="K5" s="851"/>
      <c r="L5" s="851"/>
      <c r="M5" s="851"/>
      <c r="N5" s="851"/>
      <c r="O5" s="851"/>
      <c r="P5" s="852"/>
      <c r="Q5" s="404" t="s">
        <v>336</v>
      </c>
      <c r="R5" s="175"/>
      <c r="S5" s="877"/>
      <c r="T5" s="877"/>
      <c r="U5" s="877"/>
      <c r="V5" s="877"/>
      <c r="W5" s="877"/>
      <c r="X5" s="877"/>
      <c r="Y5" s="877"/>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77"/>
      <c r="T6" s="877"/>
      <c r="U6" s="877"/>
      <c r="V6" s="877"/>
      <c r="W6" s="877"/>
      <c r="X6" s="877"/>
      <c r="Y6" s="877"/>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77"/>
      <c r="T7" s="877"/>
      <c r="U7" s="877"/>
      <c r="V7" s="877"/>
      <c r="W7" s="877"/>
      <c r="X7" s="877"/>
      <c r="Y7" s="877"/>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77"/>
      <c r="T8" s="877"/>
      <c r="U8" s="877"/>
      <c r="V8" s="877"/>
      <c r="W8" s="877"/>
      <c r="X8" s="877"/>
      <c r="Y8" s="877"/>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77"/>
      <c r="T9" s="877"/>
      <c r="U9" s="877"/>
      <c r="V9" s="877"/>
      <c r="W9" s="877"/>
      <c r="X9" s="877"/>
      <c r="Y9" s="877"/>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3"/>
      <c r="B11" s="815" t="s">
        <v>7</v>
      </c>
      <c r="C11" s="816"/>
      <c r="D11" s="816"/>
      <c r="E11" s="816"/>
      <c r="F11" s="816"/>
      <c r="G11" s="816"/>
      <c r="H11" s="816"/>
      <c r="I11" s="816"/>
      <c r="J11" s="816"/>
      <c r="K11" s="817"/>
      <c r="L11" s="188"/>
      <c r="M11" s="833" t="s">
        <v>74</v>
      </c>
      <c r="N11" s="189"/>
      <c r="O11" s="190"/>
      <c r="P11" s="817" t="s">
        <v>75</v>
      </c>
      <c r="Q11" s="865" t="s">
        <v>8</v>
      </c>
      <c r="R11" s="883" t="s">
        <v>401</v>
      </c>
      <c r="S11" s="385" t="s">
        <v>175</v>
      </c>
      <c r="T11" s="392" t="s">
        <v>176</v>
      </c>
      <c r="U11" s="880" t="s">
        <v>308</v>
      </c>
      <c r="V11" s="881"/>
      <c r="W11" s="881"/>
      <c r="X11" s="881"/>
      <c r="Y11" s="882"/>
      <c r="Z11" s="175"/>
      <c r="AA11" s="175"/>
    </row>
    <row r="12" spans="1:28" ht="13.5" customHeight="1">
      <c r="A12" s="814"/>
      <c r="B12" s="818"/>
      <c r="C12" s="819"/>
      <c r="D12" s="819"/>
      <c r="E12" s="819"/>
      <c r="F12" s="819"/>
      <c r="G12" s="819"/>
      <c r="H12" s="819"/>
      <c r="I12" s="819"/>
      <c r="J12" s="819"/>
      <c r="K12" s="820"/>
      <c r="L12" s="196"/>
      <c r="M12" s="862"/>
      <c r="N12" s="867" t="s">
        <v>87</v>
      </c>
      <c r="O12" s="868"/>
      <c r="P12" s="820"/>
      <c r="Q12" s="866"/>
      <c r="R12" s="884"/>
      <c r="S12" s="833" t="s">
        <v>362</v>
      </c>
      <c r="T12" s="833" t="s">
        <v>363</v>
      </c>
      <c r="U12" s="878" t="s">
        <v>335</v>
      </c>
      <c r="V12" s="885" t="s">
        <v>359</v>
      </c>
      <c r="W12" s="375"/>
      <c r="X12" s="885" t="s">
        <v>400</v>
      </c>
      <c r="Y12" s="408"/>
    </row>
    <row r="13" spans="1:28" ht="13.5" customHeight="1">
      <c r="A13" s="814"/>
      <c r="B13" s="818"/>
      <c r="C13" s="819"/>
      <c r="D13" s="819"/>
      <c r="E13" s="819"/>
      <c r="F13" s="819"/>
      <c r="G13" s="819"/>
      <c r="H13" s="819"/>
      <c r="I13" s="819"/>
      <c r="J13" s="819"/>
      <c r="K13" s="820"/>
      <c r="L13" s="196"/>
      <c r="M13" s="862"/>
      <c r="N13" s="199"/>
      <c r="O13" s="372"/>
      <c r="P13" s="820"/>
      <c r="Q13" s="866"/>
      <c r="R13" s="884"/>
      <c r="S13" s="832"/>
      <c r="T13" s="862"/>
      <c r="U13" s="879"/>
      <c r="V13" s="886"/>
      <c r="W13" s="887" t="s">
        <v>360</v>
      </c>
      <c r="X13" s="886"/>
      <c r="Y13" s="887" t="s">
        <v>361</v>
      </c>
    </row>
    <row r="14" spans="1:28" ht="21.75" customHeight="1">
      <c r="A14" s="814"/>
      <c r="B14" s="818"/>
      <c r="C14" s="819"/>
      <c r="D14" s="819"/>
      <c r="E14" s="819"/>
      <c r="F14" s="819"/>
      <c r="G14" s="819"/>
      <c r="H14" s="819"/>
      <c r="I14" s="819"/>
      <c r="J14" s="819"/>
      <c r="K14" s="820"/>
      <c r="L14" s="196"/>
      <c r="M14" s="862"/>
      <c r="N14" s="431" t="s">
        <v>88</v>
      </c>
      <c r="O14" s="373" t="s">
        <v>89</v>
      </c>
      <c r="P14" s="820"/>
      <c r="Q14" s="866"/>
      <c r="R14" s="884"/>
      <c r="S14" s="832"/>
      <c r="T14" s="832"/>
      <c r="U14" s="879"/>
      <c r="V14" s="886"/>
      <c r="W14" s="888"/>
      <c r="X14" s="886"/>
      <c r="Y14" s="888"/>
    </row>
    <row r="15" spans="1:28" ht="21.75" customHeight="1">
      <c r="A15" s="371"/>
      <c r="B15" s="818"/>
      <c r="C15" s="819"/>
      <c r="D15" s="819"/>
      <c r="E15" s="819"/>
      <c r="F15" s="819"/>
      <c r="G15" s="819"/>
      <c r="H15" s="819"/>
      <c r="I15" s="819"/>
      <c r="J15" s="819"/>
      <c r="K15" s="820"/>
      <c r="L15" s="201"/>
      <c r="M15" s="862"/>
      <c r="N15" s="200"/>
      <c r="O15" s="373"/>
      <c r="P15" s="820"/>
      <c r="Q15" s="866"/>
      <c r="R15" s="884"/>
      <c r="S15" s="832"/>
      <c r="T15" s="832"/>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